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lectionsnz-my.sharepoint.com/personal/becs_morahan_elections_govt_nz/Documents/Desktop/E9 APPROVED/"/>
    </mc:Choice>
  </mc:AlternateContent>
  <xr:revisionPtr revIDLastSave="0" documentId="8_{70361149-6DE1-4476-932B-4A31C03C5D42}" xr6:coauthVersionLast="47" xr6:coauthVersionMax="47" xr10:uidLastSave="{00000000-0000-0000-0000-000000000000}"/>
  <bookViews>
    <workbookView xWindow="11085" yWindow="-16320" windowWidth="29040" windowHeight="15720" xr2:uid="{5229D1D3-B89B-442E-9786-0D778DFA61F1}"/>
  </bookViews>
  <sheets>
    <sheet name="candidate" sheetId="14614" r:id="rId1"/>
    <sheet name="candidate summary" sheetId="48" r:id="rId2"/>
    <sheet name="2.2" sheetId="14612" r:id="rId3"/>
    <sheet name="2.4" sheetId="14610" r:id="rId4"/>
    <sheet name="2.5" sheetId="14609" r:id="rId5"/>
  </sheets>
  <definedNames>
    <definedName name="_xlnm._FilterDatabase" localSheetId="0" hidden="1">candidate!$L$1:$L$187</definedName>
    <definedName name="_xlnm.Print_Area" localSheetId="2">'2.2'!$A$1:$Q$8</definedName>
    <definedName name="_xlnm.Print_Area" localSheetId="3">'2.4'!$A$1:$L$6</definedName>
    <definedName name="_xlnm.Print_Area" localSheetId="4">'2.5'!$A$1:$P$7</definedName>
    <definedName name="_xlnm.Print_Titles" localSheetId="0">candidate!$1:$1</definedName>
    <definedName name="_xlnm.Print_Titles" localSheetId="1">'candidate summary'!$2:$2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1" i="14614" l="1"/>
  <c r="G151" i="14614"/>
  <c r="F151" i="14614"/>
  <c r="E151" i="14614"/>
  <c r="D151" i="14614"/>
  <c r="C151" i="14614"/>
  <c r="J149" i="14614"/>
  <c r="J148" i="14614"/>
  <c r="J147" i="14614"/>
  <c r="J145" i="14614"/>
  <c r="J144" i="14614"/>
  <c r="J143" i="14614"/>
  <c r="J142" i="14614"/>
  <c r="J141" i="14614"/>
  <c r="J140" i="14614"/>
  <c r="J139" i="14614"/>
  <c r="J138" i="14614"/>
  <c r="J137" i="14614"/>
  <c r="J136" i="14614"/>
  <c r="J135" i="14614"/>
  <c r="J134" i="14614"/>
  <c r="J133" i="14614"/>
  <c r="J132" i="14614"/>
  <c r="J131" i="14614"/>
  <c r="J130" i="14614"/>
  <c r="J129" i="14614"/>
  <c r="J128" i="14614"/>
  <c r="J127" i="14614"/>
  <c r="J126" i="14614"/>
  <c r="J125" i="14614"/>
  <c r="J124" i="14614"/>
  <c r="J123" i="14614"/>
  <c r="J122" i="14614"/>
  <c r="J121" i="14614"/>
  <c r="J120" i="14614"/>
  <c r="J119" i="14614"/>
  <c r="J118" i="14614"/>
  <c r="J116" i="14614"/>
  <c r="J115" i="14614"/>
  <c r="J114" i="14614"/>
  <c r="J113" i="14614"/>
  <c r="J112" i="14614"/>
  <c r="J111" i="14614"/>
  <c r="J110" i="14614"/>
  <c r="J109" i="14614"/>
  <c r="J108" i="14614"/>
  <c r="J107" i="14614"/>
  <c r="J106" i="14614"/>
  <c r="J105" i="14614"/>
  <c r="J104" i="14614"/>
  <c r="J103" i="14614"/>
  <c r="J102" i="14614"/>
  <c r="J101" i="14614"/>
  <c r="J100" i="14614"/>
  <c r="J99" i="14614"/>
  <c r="J98" i="14614"/>
  <c r="J97" i="14614"/>
  <c r="J96" i="14614"/>
  <c r="J95" i="14614"/>
  <c r="J94" i="14614"/>
  <c r="J93" i="14614"/>
  <c r="J92" i="14614"/>
  <c r="J91" i="14614"/>
  <c r="J90" i="14614"/>
  <c r="J89" i="14614"/>
  <c r="J87" i="14614"/>
  <c r="J86" i="14614"/>
  <c r="J85" i="14614"/>
  <c r="J84" i="14614"/>
  <c r="J83" i="14614"/>
  <c r="J82" i="14614"/>
  <c r="J81" i="14614"/>
  <c r="J80" i="14614"/>
  <c r="J79" i="14614"/>
  <c r="J78" i="14614"/>
  <c r="J77" i="14614"/>
  <c r="J76" i="14614"/>
  <c r="J75" i="14614"/>
  <c r="J74" i="14614"/>
  <c r="J73" i="14614"/>
  <c r="J72" i="14614"/>
  <c r="J71" i="14614"/>
  <c r="J70" i="14614"/>
  <c r="J69" i="14614"/>
  <c r="J68" i="14614"/>
  <c r="J67" i="14614"/>
  <c r="J66" i="14614"/>
  <c r="J65" i="14614"/>
  <c r="J64" i="14614"/>
  <c r="J63" i="14614"/>
  <c r="J62" i="14614"/>
  <c r="J61" i="14614"/>
  <c r="J60" i="14614"/>
  <c r="J57" i="14614"/>
  <c r="J56" i="14614"/>
  <c r="J55" i="14614"/>
  <c r="J54" i="14614"/>
  <c r="J52" i="14614"/>
  <c r="J51" i="14614"/>
  <c r="J50" i="14614"/>
  <c r="J49" i="14614"/>
  <c r="J48" i="14614"/>
  <c r="J47" i="14614"/>
  <c r="J46" i="14614"/>
  <c r="J45" i="14614"/>
  <c r="J44" i="14614"/>
  <c r="J43" i="14614"/>
  <c r="J42" i="14614"/>
  <c r="J41" i="14614"/>
  <c r="J40" i="14614"/>
  <c r="J39" i="14614"/>
  <c r="J38" i="14614"/>
  <c r="J37" i="14614"/>
  <c r="J36" i="14614"/>
  <c r="J35" i="14614"/>
  <c r="J34" i="14614"/>
  <c r="J33" i="14614"/>
  <c r="J32" i="14614"/>
  <c r="J30" i="14614"/>
  <c r="J29" i="14614"/>
  <c r="J28" i="14614"/>
  <c r="J27" i="14614"/>
  <c r="J26" i="14614"/>
  <c r="J25" i="14614"/>
  <c r="J24" i="14614"/>
  <c r="J23" i="14614"/>
  <c r="J22" i="14614"/>
  <c r="J21" i="14614"/>
  <c r="J20" i="14614"/>
  <c r="J19" i="14614"/>
  <c r="J18" i="14614"/>
  <c r="J17" i="14614"/>
  <c r="J16" i="14614"/>
  <c r="J15" i="14614"/>
  <c r="J14" i="14614"/>
  <c r="J13" i="14614"/>
  <c r="J12" i="14614"/>
  <c r="J11" i="14614"/>
  <c r="J10" i="14614"/>
  <c r="J9" i="14614"/>
  <c r="J8" i="14614"/>
  <c r="J7" i="14614"/>
  <c r="J6" i="14614"/>
  <c r="J5" i="14614"/>
  <c r="J4" i="14614"/>
  <c r="J3" i="14614"/>
  <c r="J151" i="14614" s="1"/>
  <c r="D153" i="14614" s="1"/>
  <c r="K5" i="14610"/>
  <c r="P7" i="14612"/>
  <c r="O7" i="14612"/>
  <c r="E4" i="48"/>
  <c r="E5" i="48"/>
  <c r="E6" i="48"/>
  <c r="E7" i="48"/>
  <c r="E3" i="48"/>
  <c r="G7" i="14612"/>
  <c r="B5" i="14610"/>
  <c r="C5" i="14610"/>
  <c r="G5" i="14610"/>
  <c r="E5" i="14610"/>
  <c r="K4" i="14609"/>
  <c r="N4" i="14609" s="1"/>
  <c r="D5" i="14610"/>
  <c r="D7" i="14612"/>
  <c r="Q7" i="14612" s="1"/>
  <c r="J7" i="14612" l="1"/>
  <c r="H5" i="14610"/>
  <c r="J5" i="14610" s="1"/>
</calcChain>
</file>

<file path=xl/sharedStrings.xml><?xml version="1.0" encoding="utf-8"?>
<sst xmlns="http://schemas.openxmlformats.org/spreadsheetml/2006/main" count="332" uniqueCount="294">
  <si>
    <t>Tāmaki Makaurau 68
Candidate Vote Details</t>
  </si>
  <si>
    <t>ALP, K</t>
  </si>
  <si>
    <t>HENARE, P</t>
  </si>
  <si>
    <t>KAIPARA, O</t>
  </si>
  <si>
    <t>MATENE, S</t>
  </si>
  <si>
    <t>TAMAKI, H</t>
  </si>
  <si>
    <t>Total Valid Candidate Votes</t>
  </si>
  <si>
    <t>Informal Candidate Votes</t>
  </si>
  <si>
    <t>ADVANCE VOTING PLACES</t>
  </si>
  <si>
    <t xml:space="preserve"> Auckland City </t>
  </si>
  <si>
    <t>Auckland City Mission, 140 Hobson Street</t>
  </si>
  <si>
    <t>Auckland University of Technology-Building WA- Library Level 4, 55 Wellesley Street</t>
  </si>
  <si>
    <t>Auckland University-Building 315- He Āhuru Mōwai - Māori Student Support Centre, 2 Alfred Street</t>
  </si>
  <si>
    <t xml:space="preserve"> Avondale </t>
  </si>
  <si>
    <t>St Jude's Anglican Church Hall, 27 St Jude Street</t>
  </si>
  <si>
    <t xml:space="preserve"> Balmoral </t>
  </si>
  <si>
    <t>Mt Eden War Memorial Hall, 487- 489 Dominion Road</t>
  </si>
  <si>
    <t xml:space="preserve"> Blockhouse Bay </t>
  </si>
  <si>
    <t>Blockhouse Bay Community Church, 76 Dundale Avenue</t>
  </si>
  <si>
    <t xml:space="preserve"> Botany </t>
  </si>
  <si>
    <t>Botany Library-Level 1, Sunset Terrace</t>
  </si>
  <si>
    <t xml:space="preserve"> Clendon Park </t>
  </si>
  <si>
    <t>Te Matariki Clendon Community Centre &amp; Library, 17 Palmers Road</t>
  </si>
  <si>
    <t xml:space="preserve"> Clover Park </t>
  </si>
  <si>
    <t>Redoubt North Wesleyan Church, 51 Diorella Drive</t>
  </si>
  <si>
    <t>Tupu Youth Library, 102 Dawson Road</t>
  </si>
  <si>
    <t xml:space="preserve"> Ellerslie </t>
  </si>
  <si>
    <t>Ellerslie War Memorial Hall, 134-138 Main Highway</t>
  </si>
  <si>
    <t xml:space="preserve"> Epsom </t>
  </si>
  <si>
    <t>St George's Epsom Church Hall, 19 Ranfurly Road</t>
  </si>
  <si>
    <t xml:space="preserve"> Glen Eden </t>
  </si>
  <si>
    <t>Our Lady of Lourdes Catholic Church Hall, 7 Glendale Road</t>
  </si>
  <si>
    <t xml:space="preserve"> Glen Innes </t>
  </si>
  <si>
    <t>PAK’nSAVE Glen Innes, 182 Apirana Avenue</t>
  </si>
  <si>
    <t>Ruapōtaka Marae, 106 Line Road</t>
  </si>
  <si>
    <t xml:space="preserve"> Glendene </t>
  </si>
  <si>
    <t>Church Unlimited - Auditorium 2, 3 Te Atatū Road</t>
  </si>
  <si>
    <t xml:space="preserve"> Grafton </t>
  </si>
  <si>
    <t>Tātai Hono Mārae, 6 Burleigh Street</t>
  </si>
  <si>
    <t xml:space="preserve"> Grey Lynn </t>
  </si>
  <si>
    <t>Grey Lynn Community Centre, 510 Richmond Road</t>
  </si>
  <si>
    <t xml:space="preserve"> Henderson </t>
  </si>
  <si>
    <t>The Trusts Arena-Main Foyer, 65-67 Central Park Drive</t>
  </si>
  <si>
    <t xml:space="preserve"> Highland Park </t>
  </si>
  <si>
    <t>Highland Park Library, 16 Highland Park Drive</t>
  </si>
  <si>
    <t xml:space="preserve"> Howick </t>
  </si>
  <si>
    <t>Howick Library- Fencible Room, 25 Uxbridge Road</t>
  </si>
  <si>
    <t xml:space="preserve"> Kingsland </t>
  </si>
  <si>
    <t>EFKS Kingsland Congregational Christian Church of Samoa, 50 Bond Street</t>
  </si>
  <si>
    <t xml:space="preserve"> Māngere </t>
  </si>
  <si>
    <t>Māngere Arts &amp; Events Centre, corner Orly Avenue &amp; Bader Drive</t>
  </si>
  <si>
    <t>Papatūānuku Kōkiri Marae, 141R Robertson Road</t>
  </si>
  <si>
    <t>Te Wānanga O Aotearoa, 15 Canning Crescent</t>
  </si>
  <si>
    <t xml:space="preserve"> Māngere East </t>
  </si>
  <si>
    <t>Metro Theatre, 362 Massey Road</t>
  </si>
  <si>
    <t>St Therese Catholic Parish Hall, 10 Wickman Way</t>
  </si>
  <si>
    <t xml:space="preserve"> Manukau </t>
  </si>
  <si>
    <t>Te Whare Wānanga o Awanuiārangi-Building 1, 19 Lambie Drive</t>
  </si>
  <si>
    <t>ADVANCE VOTING PLACES - continued</t>
  </si>
  <si>
    <t xml:space="preserve"> Manukau City Centre </t>
  </si>
  <si>
    <t>MIT Manukau Campus-The Artrium, corner Manukau Station Road &amp; Davies Avenue</t>
  </si>
  <si>
    <t>Westfield Manukau Mall- Centre Court, (corner Great South Road &amp; Manukau Station Road)</t>
  </si>
  <si>
    <t xml:space="preserve"> Manurewa </t>
  </si>
  <si>
    <t>Manurewa Library - Community Room, 7 Hill Road</t>
  </si>
  <si>
    <t xml:space="preserve"> Manurewa East </t>
  </si>
  <si>
    <t>Manurewa Scout Hall - Gallahar Park entrance, 23 Alfriston Road</t>
  </si>
  <si>
    <t xml:space="preserve"> Mt Albert </t>
  </si>
  <si>
    <t>Te Wānanga Takiura o Ngā Kura Kaupapa Māori o Aotearoa, 120 Asquith Avenue</t>
  </si>
  <si>
    <t xml:space="preserve"> Mt Eden </t>
  </si>
  <si>
    <t>Greyfriars Presbyterian Church- McKinney Hall, 544 Mount Eden Road</t>
  </si>
  <si>
    <t xml:space="preserve"> Mt Roskill </t>
  </si>
  <si>
    <t>Mt Roskill Tennis Hall, 34 Foch Avenue</t>
  </si>
  <si>
    <t xml:space="preserve"> Mt Wellington </t>
  </si>
  <si>
    <t>Mountainside Lutheran Church, 1 Harris Road</t>
  </si>
  <si>
    <t xml:space="preserve"> New Lynn </t>
  </si>
  <si>
    <t>Pan African Community Centre, 3131 Great North Road</t>
  </si>
  <si>
    <t>Suburbs Rugby Football Club, 130 Portage Road</t>
  </si>
  <si>
    <t xml:space="preserve"> Onehunga </t>
  </si>
  <si>
    <t>Oranga Community Centre, 52 Waitangi Road</t>
  </si>
  <si>
    <t xml:space="preserve"> Ōrākei </t>
  </si>
  <si>
    <t>Ōrākei Community Centre, 156 Kepa Road</t>
  </si>
  <si>
    <t xml:space="preserve"> Ōtāhuhu </t>
  </si>
  <si>
    <t>Ōtāhuhu Library, 28 Mason Avenue</t>
  </si>
  <si>
    <t xml:space="preserve"> Ōtara</t>
  </si>
  <si>
    <t>MIT Ōtara Campus Gate 12 - Pasifika Community Centre, 53 Ōtara Road</t>
  </si>
  <si>
    <t>Ōtara Library, corner East Tamaki Road &amp; Bairds Road</t>
  </si>
  <si>
    <t xml:space="preserve"> Pakuranga </t>
  </si>
  <si>
    <t>Trinity Methodist Church Hall, 474 Pakuranga Road</t>
  </si>
  <si>
    <t xml:space="preserve"> Panmure </t>
  </si>
  <si>
    <t>Panmure Library, 7-13 Pilkington Road</t>
  </si>
  <si>
    <t xml:space="preserve"> Papatoetoe </t>
  </si>
  <si>
    <t>Papatoetoe War Memorial Library, 30 Wallace Road</t>
  </si>
  <si>
    <t xml:space="preserve"> Ponsonby </t>
  </si>
  <si>
    <t>All Saints Anglican Church, 284 Ponsonby Road</t>
  </si>
  <si>
    <t xml:space="preserve"> Randwick Park </t>
  </si>
  <si>
    <t>Randwick Park School Hall, Magic Way entrance</t>
  </si>
  <si>
    <t xml:space="preserve"> Royal Oak </t>
  </si>
  <si>
    <t>CCS Disability Action - Yarnton House, 14 Erson Avenue</t>
  </si>
  <si>
    <t xml:space="preserve"> Te Atatū South </t>
  </si>
  <si>
    <t>St Giles Presbyterian Church, 1 Flanshaw Road</t>
  </si>
  <si>
    <t xml:space="preserve"> Titirangi </t>
  </si>
  <si>
    <t>The Crossing - Te Whakawhitia - Konini House, 30/44 Kaurilands Road</t>
  </si>
  <si>
    <t xml:space="preserve"> Waiheke Island </t>
  </si>
  <si>
    <t>Waiheke Library, 131-133 Ocean View Road</t>
  </si>
  <si>
    <t xml:space="preserve"> Wattle Downs </t>
  </si>
  <si>
    <t>Elim Christian Centre - Gate 3, 198 Mahia Road</t>
  </si>
  <si>
    <t xml:space="preserve"> Western Springs </t>
  </si>
  <si>
    <t>Ngā Puna o Waiōrea, 100 Motions Road</t>
  </si>
  <si>
    <t>VOTING PLACES</t>
  </si>
  <si>
    <t xml:space="preserve"> Auckland City</t>
  </si>
  <si>
    <t>Pitt Street Theatre - Pitt Street Methodist Church, 78 Pitt Street</t>
  </si>
  <si>
    <t xml:space="preserve"> Avondale</t>
  </si>
  <si>
    <t>Rosebank School Hall, 217 Rosebank Road</t>
  </si>
  <si>
    <t xml:space="preserve"> Blockhouse Bay</t>
  </si>
  <si>
    <t>Blockhouse Bay Baptist Church, 504 Blockhouse Bay Road</t>
  </si>
  <si>
    <t xml:space="preserve"> Botany</t>
  </si>
  <si>
    <t>Elim Christian College - Golflands Campus, 94 Golfland Drive</t>
  </si>
  <si>
    <t xml:space="preserve"> Clendon Park</t>
  </si>
  <si>
    <t>Roscommon School Hall, 23 Burundi Avenue</t>
  </si>
  <si>
    <t>Te Matauranga School Hall, 206 Finlayson Avenue</t>
  </si>
  <si>
    <t xml:space="preserve"> Clover Park</t>
  </si>
  <si>
    <t xml:space="preserve"> Ellerslie</t>
  </si>
  <si>
    <t xml:space="preserve"> Flat Bush</t>
  </si>
  <si>
    <t>Baverstock Oaks School, 21 Baverstock Road</t>
  </si>
  <si>
    <t>Chapel Downs Primary School, 170 Dawson Road</t>
  </si>
  <si>
    <t>Dawson Primary School, 15 Haumia Way</t>
  </si>
  <si>
    <t>Kia Aroha College, 51 Othello Drive</t>
  </si>
  <si>
    <t xml:space="preserve"> Glen Eden</t>
  </si>
  <si>
    <t>Glen Eden Methodist Church, 302 West Coast Road</t>
  </si>
  <si>
    <t xml:space="preserve"> Glen Innes</t>
  </si>
  <si>
    <t>Tāmaki College, 109-115 Taniwha Street</t>
  </si>
  <si>
    <t xml:space="preserve"> Glendene</t>
  </si>
  <si>
    <t xml:space="preserve"> Grafton</t>
  </si>
  <si>
    <t>The Garden Room - Kāhui St David's, 70 Khyber Pass Road</t>
  </si>
  <si>
    <t xml:space="preserve"> Grey Lynn</t>
  </si>
  <si>
    <t xml:space="preserve"> Half Moon Bay</t>
  </si>
  <si>
    <t>Pakuranga College Hall, 180 Pigeon Mountain Road (corner Pakuranga Road)</t>
  </si>
  <si>
    <t xml:space="preserve"> Highland Park</t>
  </si>
  <si>
    <t xml:space="preserve"> Hillsborough</t>
  </si>
  <si>
    <t>St David's in the Fields Church, 202 Hillsborough Road</t>
  </si>
  <si>
    <t>Waikowhai Primary School, 381 Hillsborough Road</t>
  </si>
  <si>
    <t xml:space="preserve"> Kelston</t>
  </si>
  <si>
    <t>St Leonards Road School Hall, 15 St Leonards Road</t>
  </si>
  <si>
    <t xml:space="preserve"> Kingsland</t>
  </si>
  <si>
    <t xml:space="preserve"> Kohimarama</t>
  </si>
  <si>
    <t>St Thomas Tāmaki Church, 368 Kohimarama Road</t>
  </si>
  <si>
    <t>VOTING PLACES - continued</t>
  </si>
  <si>
    <t xml:space="preserve"> Māngere</t>
  </si>
  <si>
    <t>Nga Iwi School, 60 Mascot Avenue</t>
  </si>
  <si>
    <t>Te Kura Kaupapa Māori a rohe o Māngere, 7 Comet Crescent</t>
  </si>
  <si>
    <t xml:space="preserve"> Māngere East</t>
  </si>
  <si>
    <t>Māngere East Primary School, 21 Yates Road</t>
  </si>
  <si>
    <t>Westfield Manukau Mall - Centre Court (corner Great South Road &amp; Manukau Station Road)</t>
  </si>
  <si>
    <t xml:space="preserve"> Manurewa</t>
  </si>
  <si>
    <t>Finlayson Park School Hall, 87 John Walker Drive</t>
  </si>
  <si>
    <t>Hillpark School Hall, 57 Grande Vue Road</t>
  </si>
  <si>
    <t>St Anne's Catholic Church Hall, 126 Russell Road</t>
  </si>
  <si>
    <t>St Luke's Anglican Church Hall, 3 Russell Road</t>
  </si>
  <si>
    <t>Te Pūtahi Māori o Manurewa, 165 Browns Road</t>
  </si>
  <si>
    <t xml:space="preserve"> Manurewa East</t>
  </si>
  <si>
    <t>Greenmeadows Intermediate School - Technology Block, Ferguson Street entrance</t>
  </si>
  <si>
    <t>Manurewa Scout Hall, 23 Alfriston Road - Gallahar Park entrance</t>
  </si>
  <si>
    <t xml:space="preserve"> Mt Albert</t>
  </si>
  <si>
    <t>Mount Albert Presbyterian Church Hall, 14 Mount Albert Road</t>
  </si>
  <si>
    <t>Te Kura Kaupapa Māori o Ngā Maungarongo, 140 Haverstock Road</t>
  </si>
  <si>
    <t xml:space="preserve"> Mt Eden</t>
  </si>
  <si>
    <t>Valley Road Church Hall, 1 Valley Road</t>
  </si>
  <si>
    <t xml:space="preserve"> Mt Wellington</t>
  </si>
  <si>
    <t>Stanhope Road School Hall, 2B Harris Road</t>
  </si>
  <si>
    <t xml:space="preserve"> New Lynn</t>
  </si>
  <si>
    <t>Fruitvale School Hall, 40 Fruitvale Road</t>
  </si>
  <si>
    <t xml:space="preserve"> Onehunga</t>
  </si>
  <si>
    <t>Te Papapa School Hall, 219 Mt Smart Road</t>
  </si>
  <si>
    <t xml:space="preserve"> Ōrākei</t>
  </si>
  <si>
    <t xml:space="preserve"> Ōtāhuhu</t>
  </si>
  <si>
    <t>Ōtāhuhu Town Hall Community Centre, 10 High Street</t>
  </si>
  <si>
    <t>Panama Road School, 139 Panama Road</t>
  </si>
  <si>
    <t>Bairds Mainfreight Primary School, 12 Edward Avenue</t>
  </si>
  <si>
    <t>Ferguson Intermediate School, 20-40 Ferguson Road</t>
  </si>
  <si>
    <t>Mayfield School, 12 Pearl Baker Drive</t>
  </si>
  <si>
    <t>Te Kōhanga Reo o Te Reo Rangatira ki Whaiora, 20 Ōtara Road</t>
  </si>
  <si>
    <t xml:space="preserve"> Pakuranga</t>
  </si>
  <si>
    <t>Edgewater College Hall, 32 Edgewater Drive</t>
  </si>
  <si>
    <t>Pakuranga Intermediate School-Room 1, 43-49 Reeves Road</t>
  </si>
  <si>
    <t>Riverhills School Hall, 13 Waikaremoana Place</t>
  </si>
  <si>
    <t xml:space="preserve"> Panmure</t>
  </si>
  <si>
    <t>Te Whare Rangimarie, 7-13 Pilkington Road</t>
  </si>
  <si>
    <t xml:space="preserve"> Papatoetoe</t>
  </si>
  <si>
    <t>Papatoetoe East Primary School, 138 Tui Road</t>
  </si>
  <si>
    <t>Papatoetoe Intermediate School, 175 Motatau Road</t>
  </si>
  <si>
    <t xml:space="preserve"> Parnell</t>
  </si>
  <si>
    <t>Parnell District School Hall, 48 Saint Stephens Avenue</t>
  </si>
  <si>
    <t xml:space="preserve"> Piha</t>
  </si>
  <si>
    <t>Barnett Hall, 2 North Piha Road</t>
  </si>
  <si>
    <t xml:space="preserve"> Point Chevalier</t>
  </si>
  <si>
    <t>Church@onetwosix Hall, 126 Point Chevalier Road</t>
  </si>
  <si>
    <t>Pasadena Intermediate School Hall, 2 Moray Place</t>
  </si>
  <si>
    <t xml:space="preserve"> Point England</t>
  </si>
  <si>
    <t>Point England Primary School, 130 Point England Road</t>
  </si>
  <si>
    <t xml:space="preserve"> Ponsonby</t>
  </si>
  <si>
    <t xml:space="preserve"> Randwick Park</t>
  </si>
  <si>
    <t xml:space="preserve"> Royal Oak</t>
  </si>
  <si>
    <t>Royal Oak Intermediate School Hall, 74 Symonds Street -  Trafalgar Street entrance</t>
  </si>
  <si>
    <t>Royal Oak Primary School Hall, Chandler Avenue -  663 Manukau Road entrance</t>
  </si>
  <si>
    <t xml:space="preserve"> St Heliers</t>
  </si>
  <si>
    <t>St Heliers Church &amp; Community Centre, 100 St Heliers Bay Road</t>
  </si>
  <si>
    <t xml:space="preserve"> Takanini</t>
  </si>
  <si>
    <t>Conifer Grove School Hall, 70 Walter Strevens Drive</t>
  </si>
  <si>
    <t>Takaanini Library and Community Hub - Te Wao Nui a Tane, 30 Walters Road</t>
  </si>
  <si>
    <t xml:space="preserve"> Te Atatū South</t>
  </si>
  <si>
    <t>Edmonton Primary School, 1 School Road</t>
  </si>
  <si>
    <t>Flanshaw Road School, 51 Flanshaw Road</t>
  </si>
  <si>
    <t xml:space="preserve"> Titirangi</t>
  </si>
  <si>
    <t>The Crossing - Te Whakawhitia -  Konini House, 30/44 Kaurilands Road</t>
  </si>
  <si>
    <t xml:space="preserve"> Waiheke Island</t>
  </si>
  <si>
    <t>Surfdale Community Hall, 6 Hamilton Road</t>
  </si>
  <si>
    <t xml:space="preserve"> Wattle Downs</t>
  </si>
  <si>
    <t>Clayton Park School Hall, 187 Coxhead Road - Wattle Farm Road entrance</t>
  </si>
  <si>
    <t xml:space="preserve"> Western Springs</t>
  </si>
  <si>
    <t>Greek Community and Orthodox Parish of Auckland, 106-108 Western Springs Road</t>
  </si>
  <si>
    <t xml:space="preserve"> Weymouth</t>
  </si>
  <si>
    <t>Weymouth Primary School Hall, 23 Evans Road</t>
  </si>
  <si>
    <t>Overseas Special Votes Including Defence Force - Tāmaki Makaurau</t>
  </si>
  <si>
    <t>Special Votes BEFORE Polling Day - Tāmaki Makaurau</t>
  </si>
  <si>
    <t>Special Votes ON Polling Day - Tāmaki Makaurau</t>
  </si>
  <si>
    <t>Tāmaki Makaurau Total</t>
  </si>
  <si>
    <t xml:space="preserve">Valid Candidate Votes plus Informal Candidate Votes  </t>
  </si>
  <si>
    <t>Note: All votes for care homes &amp; prisons were special votes and are included in the special vote counts</t>
  </si>
  <si>
    <t>Electorate Candidate Valid Votes</t>
  </si>
  <si>
    <t>Party</t>
  </si>
  <si>
    <t>KAIPARA, Oriini - majority 3519</t>
  </si>
  <si>
    <t>ALP, Kelvyn</t>
  </si>
  <si>
    <t>New Zealand Loyal</t>
  </si>
  <si>
    <t>HENARE, Peeni</t>
  </si>
  <si>
    <t>Labour Party</t>
  </si>
  <si>
    <t>KAIPARA, Oriini</t>
  </si>
  <si>
    <t>Te Pāti Māori</t>
  </si>
  <si>
    <t>MATENE, Sherry Lee</t>
  </si>
  <si>
    <t>TAMAKI, Hannah</t>
  </si>
  <si>
    <t>Vision New Zealand</t>
  </si>
  <si>
    <t>Section 2 - Electorate Candidate Votes and Turnout</t>
  </si>
  <si>
    <t>Electorate Candidate Votes Cast</t>
  </si>
  <si>
    <t>Percentage of</t>
  </si>
  <si>
    <t>Valid Votes Cast</t>
  </si>
  <si>
    <t>Informal Votes Cast</t>
  </si>
  <si>
    <t>Total Votes Cast (c)+(f)+(g)+(h)</t>
  </si>
  <si>
    <t>Votes Cast to Electors on Master Roll</t>
  </si>
  <si>
    <t>Valid Votes Recorded for Candidate Elected to Total Votes Cast</t>
  </si>
  <si>
    <t>Informal Votes Recorded</t>
  </si>
  <si>
    <t>Electoral District</t>
  </si>
  <si>
    <t>Ordinary Votes</t>
  </si>
  <si>
    <t>Special Votes</t>
  </si>
  <si>
    <t>Valid Total (a)+(b)</t>
  </si>
  <si>
    <t>Informal Total (d)+(e)</t>
  </si>
  <si>
    <t>Ordinary Votes Disallowed</t>
  </si>
  <si>
    <t>Special Votes Disallowed</t>
  </si>
  <si>
    <t>Electors on Master Roll</t>
  </si>
  <si>
    <t>Electoral Population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</si>
  <si>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</si>
  <si>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</si>
  <si>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</si>
  <si>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</si>
  <si>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</si>
  <si>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</si>
  <si>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</si>
  <si>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</si>
  <si>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</si>
  <si>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</si>
  <si>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</si>
  <si>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(i/j)</t>
  </si>
  <si>
    <t>f / (c+f)</t>
  </si>
  <si>
    <t>Tāmaki Makaurau</t>
  </si>
  <si>
    <t>Section 3 - Electorate Candidate Special Declaration Votes</t>
  </si>
  <si>
    <t>Total</t>
  </si>
  <si>
    <t>Electorate Candidate Votes Disallowed</t>
  </si>
  <si>
    <t>Total Electorate Candidate Special Votes Cast</t>
  </si>
  <si>
    <t>% of Electorate Special Votes Allowed to Special Votes Cast</t>
  </si>
  <si>
    <t xml:space="preserve">NZ </t>
  </si>
  <si>
    <t>Overseas</t>
  </si>
  <si>
    <t xml:space="preserve">Total </t>
  </si>
  <si>
    <t>Section 4 - Analysis of Special Declaration Votes Disallowed</t>
  </si>
  <si>
    <t>Special Votes Totals</t>
  </si>
  <si>
    <t>Not enrolled in Tāmaki Makaurau electorate</t>
  </si>
  <si>
    <t>Vote received late</t>
  </si>
  <si>
    <t>Not signed by authorised witness</t>
  </si>
  <si>
    <t>Not signed by voter</t>
  </si>
  <si>
    <t>No ground stated</t>
  </si>
  <si>
    <t>Dual votes</t>
  </si>
  <si>
    <t>Post-Writ deletions</t>
  </si>
  <si>
    <t>No declaration enclosed</t>
  </si>
  <si>
    <t>No ballot paper enclosed</t>
  </si>
  <si>
    <t>Special Votes Allowed for Electorate Candidates</t>
  </si>
  <si>
    <t>Total Special Votes Cast</t>
  </si>
  <si>
    <t>The Post-Writ deletions category of the disallowed special votes includes voters who are no longer enrolled to vote in the Tāmaki Makaurau electorate.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</si>
</sst>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\%"/>
    <numFmt numFmtId="165" formatCode="0.000%"/>
  </numFmts>
  <fonts count="18" x14ac:knownFonts="1">
    <font>
      <sz val="10"/>
      <name val="Times New Roman"/>
    </font>
    <font>
      <b/>
      <sz val="12"/>
      <name val="Bookman Old Style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Bookman Old Style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7"/>
      <color theme="1"/>
      <name val="Times New Roman"/>
      <family val="1"/>
    </font>
    <font>
      <b/>
      <sz val="6"/>
      <color theme="1"/>
      <name val="Bookman Old Style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1"/>
      <name val="Calibri"/>
      <family val="2"/>
      <scheme val="minor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0"/>
      </left>
      <right/>
      <top style="thin">
        <color indexed="64"/>
      </top>
      <bottom style="thin">
        <color indexed="64"/>
      </bottom>
      <diagonal/>
    </border>
    <border>
      <left style="medium">
        <color indexed="0"/>
      </left>
      <right/>
      <top/>
      <bottom/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0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8" fillId="0" borderId="0"/>
    <xf numFmtId="0" fontId="6" fillId="0" borderId="0"/>
    <xf numFmtId="9" fontId="14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textRotation="90" wrapText="1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Alignment="1">
      <alignment horizontal="right"/>
    </xf>
    <xf numFmtId="0" fontId="4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2" borderId="6" xfId="3" applyFont="1" applyFill="1" applyBorder="1" applyAlignment="1">
      <alignment horizontal="center" vertical="center"/>
    </xf>
    <xf numFmtId="0" fontId="6" fillId="0" borderId="0" xfId="1"/>
    <xf numFmtId="0" fontId="6" fillId="0" borderId="1" xfId="1" applyBorder="1" applyAlignment="1">
      <alignment horizontal="center"/>
    </xf>
    <xf numFmtId="3" fontId="6" fillId="0" borderId="1" xfId="1" applyNumberFormat="1" applyBorder="1" applyAlignment="1">
      <alignment horizontal="center"/>
    </xf>
    <xf numFmtId="0" fontId="1" fillId="0" borderId="0" xfId="3" applyFont="1"/>
    <xf numFmtId="0" fontId="7" fillId="2" borderId="14" xfId="3" applyFont="1" applyFill="1" applyBorder="1" applyAlignment="1">
      <alignment horizontal="center"/>
    </xf>
    <xf numFmtId="0" fontId="7" fillId="2" borderId="11" xfId="3" applyFont="1" applyFill="1" applyBorder="1" applyAlignment="1">
      <alignment horizontal="center"/>
    </xf>
    <xf numFmtId="0" fontId="7" fillId="2" borderId="17" xfId="3" applyFont="1" applyFill="1" applyBorder="1" applyAlignment="1">
      <alignment horizontal="center"/>
    </xf>
    <xf numFmtId="0" fontId="7" fillId="2" borderId="11" xfId="3" applyFont="1" applyFill="1" applyBorder="1"/>
    <xf numFmtId="3" fontId="6" fillId="0" borderId="2" xfId="3" applyNumberFormat="1" applyFont="1" applyBorder="1" applyAlignment="1">
      <alignment horizontal="center"/>
    </xf>
    <xf numFmtId="3" fontId="6" fillId="0" borderId="10" xfId="3" applyNumberFormat="1" applyFont="1" applyBorder="1" applyAlignment="1">
      <alignment horizontal="center"/>
    </xf>
    <xf numFmtId="3" fontId="6" fillId="0" borderId="18" xfId="3" applyNumberFormat="1" applyFont="1" applyBorder="1" applyAlignment="1">
      <alignment horizontal="center"/>
    </xf>
    <xf numFmtId="3" fontId="6" fillId="2" borderId="2" xfId="3" applyNumberFormat="1" applyFont="1" applyFill="1" applyBorder="1" applyAlignment="1">
      <alignment horizontal="center"/>
    </xf>
    <xf numFmtId="10" fontId="6" fillId="0" borderId="1" xfId="3" applyNumberFormat="1" applyFont="1" applyBorder="1" applyAlignment="1">
      <alignment horizontal="center"/>
    </xf>
    <xf numFmtId="10" fontId="6" fillId="0" borderId="0" xfId="1" applyNumberFormat="1"/>
    <xf numFmtId="0" fontId="5" fillId="0" borderId="19" xfId="1" applyFont="1" applyBorder="1" applyAlignment="1">
      <alignment horizontal="center" vertical="center" wrapText="1"/>
    </xf>
    <xf numFmtId="0" fontId="6" fillId="0" borderId="0" xfId="1" applyAlignment="1">
      <alignment horizontal="center"/>
    </xf>
    <xf numFmtId="0" fontId="7" fillId="2" borderId="19" xfId="4" applyFont="1" applyFill="1" applyBorder="1" applyAlignment="1">
      <alignment horizontal="center"/>
    </xf>
    <xf numFmtId="2" fontId="6" fillId="0" borderId="1" xfId="1" quotePrefix="1" applyNumberFormat="1" applyBorder="1" applyAlignment="1">
      <alignment horizontal="center"/>
    </xf>
    <xf numFmtId="0" fontId="6" fillId="0" borderId="20" xfId="1" applyBorder="1"/>
    <xf numFmtId="0" fontId="2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6" fillId="0" borderId="10" xfId="1" applyBorder="1" applyAlignment="1">
      <alignment horizontal="center"/>
    </xf>
    <xf numFmtId="0" fontId="6" fillId="0" borderId="0" xfId="4"/>
    <xf numFmtId="0" fontId="5" fillId="0" borderId="0" xfId="4" applyFont="1" applyAlignment="1">
      <alignment horizontal="center"/>
    </xf>
    <xf numFmtId="0" fontId="6" fillId="0" borderId="20" xfId="4" applyBorder="1" applyAlignment="1">
      <alignment horizontal="left"/>
    </xf>
    <xf numFmtId="0" fontId="6" fillId="0" borderId="13" xfId="4" applyBorder="1"/>
    <xf numFmtId="0" fontId="6" fillId="0" borderId="15" xfId="4" applyBorder="1"/>
    <xf numFmtId="0" fontId="6" fillId="0" borderId="19" xfId="4" applyBorder="1"/>
    <xf numFmtId="0" fontId="5" fillId="0" borderId="15" xfId="4" applyFont="1" applyBorder="1" applyAlignment="1">
      <alignment horizontal="center"/>
    </xf>
    <xf numFmtId="0" fontId="6" fillId="0" borderId="20" xfId="4" applyBorder="1"/>
    <xf numFmtId="0" fontId="6" fillId="0" borderId="12" xfId="4" applyBorder="1"/>
    <xf numFmtId="0" fontId="6" fillId="0" borderId="16" xfId="4" applyBorder="1"/>
    <xf numFmtId="0" fontId="7" fillId="0" borderId="0" xfId="4" applyFont="1" applyAlignment="1">
      <alignment horizontal="center" wrapText="1"/>
    </xf>
    <xf numFmtId="0" fontId="7" fillId="0" borderId="16" xfId="4" applyFont="1" applyBorder="1" applyAlignment="1">
      <alignment horizontal="center" wrapText="1"/>
    </xf>
    <xf numFmtId="0" fontId="7" fillId="0" borderId="12" xfId="4" applyFont="1" applyBorder="1" applyAlignment="1">
      <alignment horizontal="center" wrapText="1"/>
    </xf>
    <xf numFmtId="0" fontId="7" fillId="0" borderId="19" xfId="4" applyFont="1" applyBorder="1" applyAlignment="1">
      <alignment horizontal="center" wrapText="1"/>
    </xf>
    <xf numFmtId="0" fontId="6" fillId="0" borderId="0" xfId="4" applyAlignment="1">
      <alignment horizontal="center" wrapText="1"/>
    </xf>
    <xf numFmtId="0" fontId="7" fillId="0" borderId="19" xfId="4" applyFont="1" applyBorder="1" applyAlignment="1">
      <alignment horizontal="center"/>
    </xf>
    <xf numFmtId="0" fontId="7" fillId="0" borderId="0" xfId="4" applyFont="1" applyAlignment="1">
      <alignment horizontal="center"/>
    </xf>
    <xf numFmtId="0" fontId="7" fillId="0" borderId="16" xfId="4" applyFont="1" applyBorder="1" applyAlignment="1">
      <alignment horizontal="center"/>
    </xf>
    <xf numFmtId="0" fontId="7" fillId="0" borderId="12" xfId="4" applyFont="1" applyBorder="1" applyAlignment="1">
      <alignment horizontal="center"/>
    </xf>
    <xf numFmtId="0" fontId="6" fillId="0" borderId="0" xfId="4" applyAlignment="1">
      <alignment horizontal="center"/>
    </xf>
    <xf numFmtId="3" fontId="7" fillId="0" borderId="0" xfId="4" applyNumberFormat="1" applyFont="1" applyAlignment="1">
      <alignment horizontal="center" wrapText="1"/>
    </xf>
    <xf numFmtId="10" fontId="6" fillId="0" borderId="0" xfId="4" applyNumberFormat="1"/>
    <xf numFmtId="0" fontId="5" fillId="0" borderId="0" xfId="0" applyFont="1"/>
    <xf numFmtId="164" fontId="0" fillId="0" borderId="0" xfId="0" applyNumberFormat="1" applyAlignment="1">
      <alignment vertical="center"/>
    </xf>
    <xf numFmtId="164" fontId="6" fillId="0" borderId="0" xfId="0" applyNumberFormat="1" applyFont="1" applyAlignment="1">
      <alignment vertical="center"/>
    </xf>
    <xf numFmtId="164" fontId="7" fillId="0" borderId="10" xfId="0" applyNumberFormat="1" applyFont="1" applyBorder="1" applyAlignment="1">
      <alignment vertical="center"/>
    </xf>
    <xf numFmtId="10" fontId="0" fillId="0" borderId="0" xfId="5" applyNumberFormat="1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5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3" fillId="0" borderId="25" xfId="0" applyFont="1" applyBorder="1"/>
    <xf numFmtId="3" fontId="6" fillId="0" borderId="0" xfId="4" applyNumberFormat="1"/>
    <xf numFmtId="0" fontId="16" fillId="0" borderId="0" xfId="0" applyFont="1" applyAlignment="1">
      <alignment vertical="center"/>
    </xf>
    <xf numFmtId="0" fontId="3" fillId="0" borderId="10" xfId="0" applyFont="1" applyBorder="1"/>
    <xf numFmtId="0" fontId="0" fillId="0" borderId="10" xfId="0" applyBorder="1"/>
    <xf numFmtId="0" fontId="10" fillId="0" borderId="10" xfId="0" applyFont="1" applyBorder="1" applyAlignment="1">
      <alignment vertical="center"/>
    </xf>
    <xf numFmtId="0" fontId="2" fillId="0" borderId="24" xfId="0" applyFont="1" applyBorder="1" applyAlignment="1">
      <alignment horizontal="right"/>
    </xf>
    <xf numFmtId="0" fontId="15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 textRotation="90" wrapText="1"/>
    </xf>
    <xf numFmtId="0" fontId="2" fillId="0" borderId="7" xfId="0" applyFont="1" applyBorder="1"/>
    <xf numFmtId="10" fontId="6" fillId="0" borderId="0" xfId="5" applyNumberFormat="1" applyFont="1"/>
    <xf numFmtId="165" fontId="6" fillId="0" borderId="0" xfId="4" applyNumberFormat="1"/>
    <xf numFmtId="0" fontId="6" fillId="0" borderId="21" xfId="4" applyBorder="1" applyAlignment="1">
      <alignment horizontal="center"/>
    </xf>
    <xf numFmtId="2" fontId="6" fillId="0" borderId="1" xfId="5" quotePrefix="1" applyNumberFormat="1" applyFont="1" applyFill="1" applyBorder="1" applyAlignment="1">
      <alignment horizontal="center"/>
    </xf>
    <xf numFmtId="0" fontId="6" fillId="0" borderId="0" xfId="4" applyAlignment="1">
      <alignment horizontal="right"/>
    </xf>
    <xf numFmtId="10" fontId="6" fillId="0" borderId="0" xfId="5" applyNumberFormat="1" applyFont="1" applyFill="1"/>
    <xf numFmtId="0" fontId="17" fillId="0" borderId="1" xfId="0" applyFont="1" applyBorder="1" applyAlignment="1">
      <alignment horizontal="center" vertical="center" textRotation="90" wrapText="1"/>
    </xf>
    <xf numFmtId="0" fontId="17" fillId="0" borderId="2" xfId="0" applyFont="1" applyBorder="1" applyAlignment="1">
      <alignment horizontal="center" vertical="center" textRotation="90" wrapText="1"/>
    </xf>
    <xf numFmtId="0" fontId="11" fillId="0" borderId="2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" fillId="0" borderId="0" xfId="4" applyFont="1" applyAlignment="1">
      <alignment horizontal="center"/>
    </xf>
    <xf numFmtId="0" fontId="5" fillId="2" borderId="6" xfId="4" applyFont="1" applyFill="1" applyBorder="1" applyAlignment="1">
      <alignment horizontal="center" vertical="center"/>
    </xf>
    <xf numFmtId="0" fontId="5" fillId="2" borderId="15" xfId="4" applyFont="1" applyFill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18" xfId="4" applyFont="1" applyBorder="1" applyAlignment="1">
      <alignment horizontal="center" vertical="center"/>
    </xf>
    <xf numFmtId="0" fontId="5" fillId="0" borderId="6" xfId="4" applyFont="1" applyBorder="1" applyAlignment="1">
      <alignment horizontal="center"/>
    </xf>
    <xf numFmtId="0" fontId="5" fillId="0" borderId="15" xfId="4" applyFont="1" applyBorder="1" applyAlignment="1">
      <alignment horizontal="center"/>
    </xf>
    <xf numFmtId="0" fontId="5" fillId="0" borderId="13" xfId="4" applyFont="1" applyBorder="1" applyAlignment="1">
      <alignment horizontal="center"/>
    </xf>
    <xf numFmtId="0" fontId="7" fillId="2" borderId="19" xfId="4" applyFont="1" applyFill="1" applyBorder="1" applyAlignment="1">
      <alignment horizontal="center" wrapText="1"/>
    </xf>
    <xf numFmtId="0" fontId="7" fillId="0" borderId="20" xfId="4" applyFont="1" applyBorder="1" applyAlignment="1">
      <alignment horizontal="center" wrapText="1"/>
    </xf>
    <xf numFmtId="0" fontId="7" fillId="0" borderId="19" xfId="4" applyFont="1" applyBorder="1" applyAlignment="1">
      <alignment horizontal="center" wrapText="1"/>
    </xf>
    <xf numFmtId="0" fontId="1" fillId="0" borderId="0" xfId="3" applyFont="1" applyAlignment="1">
      <alignment horizont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9" fillId="2" borderId="13" xfId="3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15" xfId="3" applyFont="1" applyFill="1" applyBorder="1" applyAlignment="1">
      <alignment horizontal="center" vertical="center"/>
    </xf>
    <xf numFmtId="0" fontId="7" fillId="0" borderId="20" xfId="3" applyFont="1" applyBorder="1" applyAlignment="1">
      <alignment horizontal="center" vertical="center" wrapText="1"/>
    </xf>
    <xf numFmtId="0" fontId="7" fillId="0" borderId="21" xfId="3" applyFont="1" applyBorder="1" applyAlignment="1">
      <alignment horizontal="center" vertical="center" wrapText="1"/>
    </xf>
    <xf numFmtId="0" fontId="1" fillId="0" borderId="0" xfId="1" applyFont="1" applyAlignment="1">
      <alignment horizontal="center" vertical="top"/>
    </xf>
    <xf numFmtId="0" fontId="5" fillId="2" borderId="13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15" xfId="1" applyFont="1" applyFill="1" applyBorder="1" applyAlignment="1">
      <alignment horizontal="center"/>
    </xf>
  </cellXfs>
  <cellStyles count="6">
    <cellStyle name="Normal" xfId="0" builtinId="0"/>
    <cellStyle name="Normal 2" xfId="1" xr:uid="{F2A6B091-2DC1-474C-8AB9-52E0FC9B70CA}"/>
    <cellStyle name="Normal 3" xfId="2" xr:uid="{E872A490-11E2-4A6B-9E7F-CFFC7EABF148}"/>
    <cellStyle name="Normal_2.4 Electorate Candidate special declaration votes by Electorate" xfId="3" xr:uid="{30E12978-406B-460F-ACFB-05817D2127CC}"/>
    <cellStyle name="Normal_Part IX" xfId="4" xr:uid="{A8830FAA-F1B5-4A41-9F0E-1CBA01E4176F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3307433487113677E-3"/>
          <c:w val="0.95833333333333337"/>
          <c:h val="0.9699941031600124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'candidate summary'!$B$3:$C$7</c:f>
              <c:multiLvlStrCache>
                <c:ptCount val="5"/>
                <c:lvl>
                  <c:pt idx="0">
                    <c:v>New Zealand Loyal</c:v>
                  </c:pt>
                  <c:pt idx="1">
                    <c:v>Labour Party</c:v>
                  </c:pt>
                  <c:pt idx="2">
                    <c:v>Te Pāti Māori</c:v>
                  </c:pt>
                  <c:pt idx="4">
                    <c:v>Vision New Zealand</c:v>
                  </c:pt>
                </c:lvl>
                <c:lvl>
                  <c:pt idx="0">
                    <c:v>ALP, Kelvyn</c:v>
                  </c:pt>
                  <c:pt idx="1">
                    <c:v>HENARE, Peeni</c:v>
                  </c:pt>
                  <c:pt idx="2">
                    <c:v>KAIPARA, Oriini</c:v>
                  </c:pt>
                  <c:pt idx="3">
                    <c:v>MATENE, Sherry Lee</c:v>
                  </c:pt>
                  <c:pt idx="4">
                    <c:v>TAMAKI, Hannah</c:v>
                  </c:pt>
                </c:lvl>
              </c:multiLvlStrCache>
            </c:multiLvlStrRef>
          </c:cat>
          <c:val>
            <c:numRef>
              <c:f>'candidate summary'!$E$3:$E$7</c:f>
              <c:numCache>
                <c:formatCode>0.00%</c:formatCode>
                <c:ptCount val="5"/>
                <c:pt idx="0">
                  <c:v>2.4484414728317169E-3</c:v>
                </c:pt>
                <c:pt idx="1">
                  <c:v>0.32291176193615218</c:v>
                </c:pt>
                <c:pt idx="2">
                  <c:v>0.65429889820133724</c:v>
                </c:pt>
                <c:pt idx="3">
                  <c:v>3.8610038610038611E-3</c:v>
                </c:pt>
                <c:pt idx="4">
                  <c:v>1.6479894528675015E-2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D-4D46-AD82-72ABCFD42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908695120"/>
        <c:axId val="908698000"/>
      </c:barChart>
      <c:catAx>
        <c:axId val="908695120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908698000"/>
        <c:crosses val="autoZero"/>
        <c:auto val="1"/>
        <c:lblAlgn val="ctr"/>
        <c:lblOffset val="100"/>
        <c:noMultiLvlLbl val="0"/>
      </c:catAx>
      <c:valAx>
        <c:axId val="908698000"/>
        <c:scaling>
          <c:orientation val="minMax"/>
        </c:scaling>
        <c:delete val="1"/>
        <c:axPos val="t"/>
        <c:numFmt formatCode="0.00%" sourceLinked="1"/>
        <c:majorTickMark val="none"/>
        <c:minorTickMark val="none"/>
        <c:tickLblPos val="nextTo"/>
        <c:crossAx val="90869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69850</xdr:colOff>
      <xdr:row>2</xdr:row>
      <xdr:rowOff>38100</xdr:rowOff>
    </xdr:from>
    <xdr:to>
      <xdr:col>12</xdr:col>
      <xdr:colOff>539750</xdr:colOff>
      <xdr:row>7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A8F3F54-92CA-6D16-1A99-ED9600152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555E4-EFA0-4055-9C45-CA42E97D81B3}">
  <sheetPr>
    <pageSetUpPr fitToPage="1"/>
  </sheetPr>
  <dimension ref="A1:V187"/>
  <sheetViews>
    <sheetView tabSelected="1" view="pageBreakPreview" zoomScale="115" zoomScaleNormal="100" zoomScaleSheetLayoutView="115" workbookViewId="0">
      <selection sqref="A1:B1"/>
    </sheetView>
  </sheetViews>
  <sheetFormatPr defaultRowHeight="13" x14ac:dyDescent="0.3"/>
  <cols>
    <col min="1" max="1" width="20.19921875" style="61" customWidth="1"/>
    <col min="2" max="2" width="83.796875" bestFit="1" customWidth="1"/>
    <col min="3" max="7" width="5.796875" customWidth="1"/>
    <col min="8" max="9" width="1.19921875" customWidth="1"/>
    <col min="10" max="10" width="9.5" customWidth="1"/>
    <col min="11" max="11" width="1.296875" customWidth="1"/>
    <col min="12" max="12" width="5.5" customWidth="1"/>
  </cols>
  <sheetData>
    <row r="1" spans="1:22" ht="80.150000000000006" customHeight="1" x14ac:dyDescent="0.3">
      <c r="A1" s="92" t="s">
        <v>0</v>
      </c>
      <c r="B1" s="92"/>
      <c r="C1" s="87" t="s">
        <v>1</v>
      </c>
      <c r="D1" s="87" t="s">
        <v>2</v>
      </c>
      <c r="E1" s="87" t="s">
        <v>3</v>
      </c>
      <c r="F1" s="87" t="s">
        <v>4</v>
      </c>
      <c r="G1" s="88" t="s">
        <v>5</v>
      </c>
      <c r="H1" s="79"/>
      <c r="I1" s="2"/>
      <c r="J1" s="69" t="s">
        <v>6</v>
      </c>
      <c r="K1" s="79"/>
      <c r="L1" s="89" t="s">
        <v>7</v>
      </c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6.5" customHeight="1" x14ac:dyDescent="0.3">
      <c r="A2" s="76" t="s">
        <v>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22" ht="14.15" customHeight="1" x14ac:dyDescent="0.3">
      <c r="A3" s="61" t="s">
        <v>9</v>
      </c>
      <c r="B3" t="s">
        <v>10</v>
      </c>
      <c r="C3" s="4">
        <v>0</v>
      </c>
      <c r="D3" s="4">
        <v>13</v>
      </c>
      <c r="E3" s="4">
        <v>32</v>
      </c>
      <c r="F3" s="4">
        <v>0</v>
      </c>
      <c r="G3" s="4">
        <v>1</v>
      </c>
      <c r="H3" s="4"/>
      <c r="I3" s="5"/>
      <c r="J3" s="4">
        <f t="shared" ref="J3:J30" si="0">SUM(C3:G3)</f>
        <v>46</v>
      </c>
      <c r="K3" s="68"/>
      <c r="L3" s="4">
        <v>1</v>
      </c>
    </row>
    <row r="4" spans="1:22" ht="14.15" customHeight="1" x14ac:dyDescent="0.3">
      <c r="B4" s="66" t="s">
        <v>11</v>
      </c>
      <c r="C4" s="4">
        <v>0</v>
      </c>
      <c r="D4" s="4">
        <v>13</v>
      </c>
      <c r="E4" s="4">
        <v>33</v>
      </c>
      <c r="F4" s="4">
        <v>0</v>
      </c>
      <c r="G4" s="4">
        <v>1</v>
      </c>
      <c r="H4" s="4"/>
      <c r="I4" s="5"/>
      <c r="J4" s="4">
        <f t="shared" si="0"/>
        <v>47</v>
      </c>
      <c r="K4" s="68"/>
      <c r="L4" s="4">
        <v>0</v>
      </c>
    </row>
    <row r="5" spans="1:22" ht="14.15" customHeight="1" x14ac:dyDescent="0.3">
      <c r="B5" t="s">
        <v>12</v>
      </c>
      <c r="C5" s="4">
        <v>0</v>
      </c>
      <c r="D5" s="4">
        <v>17</v>
      </c>
      <c r="E5" s="4">
        <v>52</v>
      </c>
      <c r="F5" s="4">
        <v>0</v>
      </c>
      <c r="G5" s="4">
        <v>0</v>
      </c>
      <c r="H5" s="4"/>
      <c r="I5" s="5"/>
      <c r="J5" s="4">
        <f t="shared" si="0"/>
        <v>69</v>
      </c>
      <c r="K5" s="68"/>
      <c r="L5" s="4">
        <v>0</v>
      </c>
    </row>
    <row r="6" spans="1:22" ht="14.15" customHeight="1" x14ac:dyDescent="0.3">
      <c r="A6" s="61" t="s">
        <v>13</v>
      </c>
      <c r="B6" t="s">
        <v>14</v>
      </c>
      <c r="C6" s="4">
        <v>1</v>
      </c>
      <c r="D6" s="4">
        <v>31</v>
      </c>
      <c r="E6" s="4">
        <v>67</v>
      </c>
      <c r="F6" s="4">
        <v>0</v>
      </c>
      <c r="G6" s="4">
        <v>2</v>
      </c>
      <c r="H6" s="4"/>
      <c r="I6" s="5"/>
      <c r="J6" s="4">
        <f t="shared" si="0"/>
        <v>101</v>
      </c>
      <c r="K6" s="68"/>
      <c r="L6" s="4">
        <v>1</v>
      </c>
    </row>
    <row r="7" spans="1:22" ht="14.15" customHeight="1" x14ac:dyDescent="0.3">
      <c r="A7" s="61" t="s">
        <v>15</v>
      </c>
      <c r="B7" t="s">
        <v>16</v>
      </c>
      <c r="C7" s="4">
        <v>0</v>
      </c>
      <c r="D7" s="4">
        <v>33</v>
      </c>
      <c r="E7" s="4">
        <v>55</v>
      </c>
      <c r="F7" s="4">
        <v>0</v>
      </c>
      <c r="G7" s="4">
        <v>0</v>
      </c>
      <c r="H7" s="4"/>
      <c r="I7" s="5"/>
      <c r="J7" s="4">
        <f t="shared" si="0"/>
        <v>88</v>
      </c>
      <c r="K7" s="68"/>
      <c r="L7" s="4">
        <v>1</v>
      </c>
    </row>
    <row r="8" spans="1:22" ht="14.15" customHeight="1" x14ac:dyDescent="0.3">
      <c r="A8" s="61" t="s">
        <v>17</v>
      </c>
      <c r="B8" t="s">
        <v>18</v>
      </c>
      <c r="C8" s="4">
        <v>0</v>
      </c>
      <c r="D8" s="4">
        <v>13</v>
      </c>
      <c r="E8" s="4">
        <v>19</v>
      </c>
      <c r="F8" s="4">
        <v>0</v>
      </c>
      <c r="G8" s="4">
        <v>0</v>
      </c>
      <c r="H8" s="4"/>
      <c r="I8" s="5"/>
      <c r="J8" s="4">
        <f t="shared" si="0"/>
        <v>32</v>
      </c>
      <c r="K8" s="68"/>
      <c r="L8" s="4">
        <v>1</v>
      </c>
    </row>
    <row r="9" spans="1:22" ht="14.15" customHeight="1" x14ac:dyDescent="0.3">
      <c r="A9" s="61" t="s">
        <v>19</v>
      </c>
      <c r="B9" t="s">
        <v>20</v>
      </c>
      <c r="C9" s="4">
        <v>0</v>
      </c>
      <c r="D9" s="4">
        <v>22</v>
      </c>
      <c r="E9" s="4">
        <v>22</v>
      </c>
      <c r="F9" s="4">
        <v>0</v>
      </c>
      <c r="G9" s="4">
        <v>3</v>
      </c>
      <c r="H9" s="4"/>
      <c r="I9" s="5"/>
      <c r="J9" s="4">
        <f t="shared" si="0"/>
        <v>47</v>
      </c>
      <c r="K9" s="68"/>
      <c r="L9" s="4">
        <v>0</v>
      </c>
    </row>
    <row r="10" spans="1:22" ht="14.15" customHeight="1" x14ac:dyDescent="0.3">
      <c r="A10" s="61" t="s">
        <v>21</v>
      </c>
      <c r="B10" t="s">
        <v>22</v>
      </c>
      <c r="C10" s="4">
        <v>0</v>
      </c>
      <c r="D10" s="4">
        <v>60</v>
      </c>
      <c r="E10" s="4">
        <v>174</v>
      </c>
      <c r="F10" s="4">
        <v>1</v>
      </c>
      <c r="G10" s="4">
        <v>7</v>
      </c>
      <c r="H10" s="4"/>
      <c r="I10" s="5"/>
      <c r="J10" s="4">
        <f t="shared" si="0"/>
        <v>242</v>
      </c>
      <c r="K10" s="68"/>
      <c r="L10" s="4">
        <v>3</v>
      </c>
    </row>
    <row r="11" spans="1:22" ht="14.15" customHeight="1" x14ac:dyDescent="0.3">
      <c r="A11" s="61" t="s">
        <v>23</v>
      </c>
      <c r="B11" t="s">
        <v>24</v>
      </c>
      <c r="C11" s="4">
        <v>0</v>
      </c>
      <c r="D11" s="4">
        <v>10</v>
      </c>
      <c r="E11" s="4">
        <v>15</v>
      </c>
      <c r="F11" s="4">
        <v>0</v>
      </c>
      <c r="G11" s="4">
        <v>0</v>
      </c>
      <c r="H11" s="4"/>
      <c r="I11" s="5"/>
      <c r="J11" s="4">
        <f t="shared" si="0"/>
        <v>25</v>
      </c>
      <c r="K11" s="68"/>
      <c r="L11" s="4">
        <v>0</v>
      </c>
    </row>
    <row r="12" spans="1:22" ht="14.15" customHeight="1" x14ac:dyDescent="0.3">
      <c r="B12" t="s">
        <v>25</v>
      </c>
      <c r="C12" s="4">
        <v>1</v>
      </c>
      <c r="D12" s="4">
        <v>77</v>
      </c>
      <c r="E12" s="4">
        <v>137</v>
      </c>
      <c r="F12" s="4">
        <v>0</v>
      </c>
      <c r="G12" s="4">
        <v>3</v>
      </c>
      <c r="H12" s="4"/>
      <c r="I12" s="5"/>
      <c r="J12" s="4">
        <f t="shared" si="0"/>
        <v>218</v>
      </c>
      <c r="K12" s="68"/>
      <c r="L12" s="4">
        <v>2</v>
      </c>
    </row>
    <row r="13" spans="1:22" ht="14.15" customHeight="1" x14ac:dyDescent="0.3">
      <c r="A13" s="61" t="s">
        <v>26</v>
      </c>
      <c r="B13" t="s">
        <v>27</v>
      </c>
      <c r="C13" s="4">
        <v>0</v>
      </c>
      <c r="D13" s="4">
        <v>27</v>
      </c>
      <c r="E13" s="4">
        <v>44</v>
      </c>
      <c r="F13" s="4">
        <v>1</v>
      </c>
      <c r="G13" s="4">
        <v>2</v>
      </c>
      <c r="H13" s="4"/>
      <c r="I13" s="5"/>
      <c r="J13" s="4">
        <f t="shared" si="0"/>
        <v>74</v>
      </c>
      <c r="K13" s="68"/>
      <c r="L13" s="4">
        <v>0</v>
      </c>
    </row>
    <row r="14" spans="1:22" ht="14.15" customHeight="1" x14ac:dyDescent="0.3">
      <c r="A14" s="61" t="s">
        <v>28</v>
      </c>
      <c r="B14" t="s">
        <v>29</v>
      </c>
      <c r="C14" s="4">
        <v>0</v>
      </c>
      <c r="D14" s="4">
        <v>3</v>
      </c>
      <c r="E14" s="4">
        <v>11</v>
      </c>
      <c r="F14" s="4">
        <v>0</v>
      </c>
      <c r="G14" s="4">
        <v>0</v>
      </c>
      <c r="H14" s="4"/>
      <c r="I14" s="5"/>
      <c r="J14" s="4">
        <f t="shared" si="0"/>
        <v>14</v>
      </c>
      <c r="K14" s="68"/>
      <c r="L14" s="4">
        <v>0</v>
      </c>
    </row>
    <row r="15" spans="1:22" ht="14.15" customHeight="1" x14ac:dyDescent="0.3">
      <c r="A15" s="61" t="s">
        <v>30</v>
      </c>
      <c r="B15" t="s">
        <v>31</v>
      </c>
      <c r="C15" s="4">
        <v>0</v>
      </c>
      <c r="D15" s="4">
        <v>30</v>
      </c>
      <c r="E15" s="4">
        <v>101</v>
      </c>
      <c r="F15" s="4">
        <v>1</v>
      </c>
      <c r="G15" s="4">
        <v>2</v>
      </c>
      <c r="H15" s="4"/>
      <c r="I15" s="5"/>
      <c r="J15" s="4">
        <f t="shared" si="0"/>
        <v>134</v>
      </c>
      <c r="K15" s="68"/>
      <c r="L15" s="4">
        <v>1</v>
      </c>
    </row>
    <row r="16" spans="1:22" ht="14.15" customHeight="1" x14ac:dyDescent="0.3">
      <c r="A16" s="61" t="s">
        <v>32</v>
      </c>
      <c r="B16" t="s">
        <v>33</v>
      </c>
      <c r="C16" s="4">
        <v>1</v>
      </c>
      <c r="D16" s="4">
        <v>215</v>
      </c>
      <c r="E16" s="4">
        <v>345</v>
      </c>
      <c r="F16" s="4">
        <v>2</v>
      </c>
      <c r="G16" s="4">
        <v>9</v>
      </c>
      <c r="H16" s="4"/>
      <c r="I16" s="5"/>
      <c r="J16" s="4">
        <f t="shared" si="0"/>
        <v>572</v>
      </c>
      <c r="K16" s="68"/>
      <c r="L16" s="4">
        <v>6</v>
      </c>
    </row>
    <row r="17" spans="1:12" ht="14.15" customHeight="1" x14ac:dyDescent="0.3">
      <c r="B17" t="s">
        <v>34</v>
      </c>
      <c r="C17" s="4">
        <v>0</v>
      </c>
      <c r="D17" s="4">
        <v>19</v>
      </c>
      <c r="E17" s="4">
        <v>35</v>
      </c>
      <c r="F17" s="4">
        <v>0</v>
      </c>
      <c r="G17" s="4">
        <v>0</v>
      </c>
      <c r="H17" s="4"/>
      <c r="I17" s="5"/>
      <c r="J17" s="4">
        <f t="shared" si="0"/>
        <v>54</v>
      </c>
      <c r="K17" s="68"/>
      <c r="L17" s="4">
        <v>0</v>
      </c>
    </row>
    <row r="18" spans="1:12" ht="14.15" customHeight="1" x14ac:dyDescent="0.3">
      <c r="A18" s="61" t="s">
        <v>35</v>
      </c>
      <c r="B18" t="s">
        <v>36</v>
      </c>
      <c r="C18" s="4">
        <v>0</v>
      </c>
      <c r="D18" s="4">
        <v>23</v>
      </c>
      <c r="E18" s="4">
        <v>61</v>
      </c>
      <c r="F18" s="4">
        <v>0</v>
      </c>
      <c r="G18" s="4">
        <v>0</v>
      </c>
      <c r="H18" s="4"/>
      <c r="I18" s="5"/>
      <c r="J18" s="4">
        <f t="shared" si="0"/>
        <v>84</v>
      </c>
      <c r="K18" s="68"/>
      <c r="L18" s="4">
        <v>1</v>
      </c>
    </row>
    <row r="19" spans="1:12" ht="14.15" customHeight="1" x14ac:dyDescent="0.3">
      <c r="A19" s="61" t="s">
        <v>37</v>
      </c>
      <c r="B19" t="s">
        <v>38</v>
      </c>
      <c r="C19" s="4">
        <v>0</v>
      </c>
      <c r="D19" s="4">
        <v>34</v>
      </c>
      <c r="E19" s="4">
        <v>22</v>
      </c>
      <c r="F19" s="4">
        <v>0</v>
      </c>
      <c r="G19" s="4">
        <v>2</v>
      </c>
      <c r="H19" s="4"/>
      <c r="I19" s="5"/>
      <c r="J19" s="4">
        <f t="shared" si="0"/>
        <v>58</v>
      </c>
      <c r="K19" s="68"/>
      <c r="L19" s="4">
        <v>1</v>
      </c>
    </row>
    <row r="20" spans="1:12" ht="14.15" customHeight="1" x14ac:dyDescent="0.3">
      <c r="A20" s="61" t="s">
        <v>39</v>
      </c>
      <c r="B20" t="s">
        <v>40</v>
      </c>
      <c r="C20" s="4">
        <v>1</v>
      </c>
      <c r="D20" s="4">
        <v>30</v>
      </c>
      <c r="E20" s="4">
        <v>61</v>
      </c>
      <c r="F20" s="4">
        <v>0</v>
      </c>
      <c r="G20" s="4">
        <v>0</v>
      </c>
      <c r="H20" s="4"/>
      <c r="I20" s="5"/>
      <c r="J20" s="4">
        <f t="shared" si="0"/>
        <v>92</v>
      </c>
      <c r="K20" s="68"/>
      <c r="L20" s="4">
        <v>0</v>
      </c>
    </row>
    <row r="21" spans="1:12" ht="14.15" customHeight="1" x14ac:dyDescent="0.3">
      <c r="A21" s="61" t="s">
        <v>41</v>
      </c>
      <c r="B21" t="s">
        <v>42</v>
      </c>
      <c r="C21" s="4">
        <v>0</v>
      </c>
      <c r="D21" s="4">
        <v>21</v>
      </c>
      <c r="E21" s="4">
        <v>133</v>
      </c>
      <c r="F21" s="4">
        <v>1</v>
      </c>
      <c r="G21" s="4">
        <v>1</v>
      </c>
      <c r="H21" s="4"/>
      <c r="I21" s="5"/>
      <c r="J21" s="4">
        <f t="shared" si="0"/>
        <v>156</v>
      </c>
      <c r="K21" s="68"/>
      <c r="L21" s="4">
        <v>0</v>
      </c>
    </row>
    <row r="22" spans="1:12" ht="14.15" customHeight="1" x14ac:dyDescent="0.3">
      <c r="A22" s="61" t="s">
        <v>43</v>
      </c>
      <c r="B22" t="s">
        <v>44</v>
      </c>
      <c r="C22" s="4">
        <v>1</v>
      </c>
      <c r="D22" s="4">
        <v>25</v>
      </c>
      <c r="E22" s="4">
        <v>12</v>
      </c>
      <c r="F22" s="4">
        <v>1</v>
      </c>
      <c r="G22" s="4">
        <v>2</v>
      </c>
      <c r="H22" s="4"/>
      <c r="I22" s="5"/>
      <c r="J22" s="4">
        <f t="shared" si="0"/>
        <v>41</v>
      </c>
      <c r="K22" s="68"/>
      <c r="L22" s="4">
        <v>0</v>
      </c>
    </row>
    <row r="23" spans="1:12" ht="14.15" customHeight="1" x14ac:dyDescent="0.3">
      <c r="A23" s="61" t="s">
        <v>45</v>
      </c>
      <c r="B23" t="s">
        <v>46</v>
      </c>
      <c r="C23" s="4">
        <v>0</v>
      </c>
      <c r="D23" s="4">
        <v>16</v>
      </c>
      <c r="E23" s="4">
        <v>10</v>
      </c>
      <c r="F23" s="4">
        <v>0</v>
      </c>
      <c r="G23" s="4">
        <v>0</v>
      </c>
      <c r="H23" s="4"/>
      <c r="I23" s="5"/>
      <c r="J23" s="4">
        <f t="shared" si="0"/>
        <v>26</v>
      </c>
      <c r="K23" s="68"/>
      <c r="L23" s="4">
        <v>2</v>
      </c>
    </row>
    <row r="24" spans="1:12" ht="14.15" customHeight="1" x14ac:dyDescent="0.3">
      <c r="A24" s="61" t="s">
        <v>47</v>
      </c>
      <c r="B24" t="s">
        <v>48</v>
      </c>
      <c r="C24" s="4">
        <v>0</v>
      </c>
      <c r="D24" s="4">
        <v>3</v>
      </c>
      <c r="E24" s="4">
        <v>8</v>
      </c>
      <c r="F24" s="4">
        <v>0</v>
      </c>
      <c r="G24" s="4">
        <v>0</v>
      </c>
      <c r="H24" s="4"/>
      <c r="I24" s="5"/>
      <c r="J24" s="4">
        <f t="shared" si="0"/>
        <v>11</v>
      </c>
      <c r="K24" s="68"/>
      <c r="L24" s="4">
        <v>0</v>
      </c>
    </row>
    <row r="25" spans="1:12" ht="14.15" customHeight="1" x14ac:dyDescent="0.3">
      <c r="A25" s="61" t="s">
        <v>49</v>
      </c>
      <c r="B25" t="s">
        <v>50</v>
      </c>
      <c r="C25" s="4">
        <v>0</v>
      </c>
      <c r="D25" s="4">
        <v>51</v>
      </c>
      <c r="E25" s="4">
        <v>72</v>
      </c>
      <c r="F25" s="4">
        <v>1</v>
      </c>
      <c r="G25" s="4">
        <v>1</v>
      </c>
      <c r="H25" s="4"/>
      <c r="I25" s="5"/>
      <c r="J25" s="4">
        <f t="shared" si="0"/>
        <v>125</v>
      </c>
      <c r="K25" s="68"/>
      <c r="L25" s="4">
        <v>2</v>
      </c>
    </row>
    <row r="26" spans="1:12" ht="14.15" customHeight="1" x14ac:dyDescent="0.3">
      <c r="B26" t="s">
        <v>51</v>
      </c>
      <c r="C26" s="4">
        <v>0</v>
      </c>
      <c r="D26" s="4">
        <v>57</v>
      </c>
      <c r="E26" s="4">
        <v>147</v>
      </c>
      <c r="F26" s="4">
        <v>0</v>
      </c>
      <c r="G26" s="4">
        <v>4</v>
      </c>
      <c r="H26" s="4"/>
      <c r="I26" s="5"/>
      <c r="J26" s="4">
        <f t="shared" si="0"/>
        <v>208</v>
      </c>
      <c r="K26" s="68"/>
      <c r="L26" s="4">
        <v>0</v>
      </c>
    </row>
    <row r="27" spans="1:12" ht="14.15" customHeight="1" x14ac:dyDescent="0.3">
      <c r="B27" t="s">
        <v>52</v>
      </c>
      <c r="C27" s="4">
        <v>0</v>
      </c>
      <c r="D27" s="4">
        <v>38</v>
      </c>
      <c r="E27" s="4">
        <v>98</v>
      </c>
      <c r="F27" s="4">
        <v>0</v>
      </c>
      <c r="G27" s="4">
        <v>0</v>
      </c>
      <c r="H27" s="4"/>
      <c r="I27" s="5"/>
      <c r="J27" s="4">
        <f t="shared" si="0"/>
        <v>136</v>
      </c>
      <c r="K27" s="68"/>
      <c r="L27" s="4">
        <v>2</v>
      </c>
    </row>
    <row r="28" spans="1:12" ht="14.15" customHeight="1" x14ac:dyDescent="0.3">
      <c r="A28" s="61" t="s">
        <v>53</v>
      </c>
      <c r="B28" t="s">
        <v>54</v>
      </c>
      <c r="C28" s="4">
        <v>0</v>
      </c>
      <c r="D28" s="4">
        <v>34</v>
      </c>
      <c r="E28" s="4">
        <v>51</v>
      </c>
      <c r="F28" s="4">
        <v>0</v>
      </c>
      <c r="G28" s="4">
        <v>3</v>
      </c>
      <c r="H28" s="4"/>
      <c r="I28" s="5"/>
      <c r="J28" s="4">
        <f t="shared" si="0"/>
        <v>88</v>
      </c>
      <c r="K28" s="68"/>
      <c r="L28" s="4">
        <v>1</v>
      </c>
    </row>
    <row r="29" spans="1:12" ht="14.15" customHeight="1" x14ac:dyDescent="0.3">
      <c r="B29" t="s">
        <v>55</v>
      </c>
      <c r="C29" s="4">
        <v>0</v>
      </c>
      <c r="D29" s="4">
        <v>24</v>
      </c>
      <c r="E29" s="4">
        <v>43</v>
      </c>
      <c r="F29" s="4">
        <v>0</v>
      </c>
      <c r="G29" s="4">
        <v>0</v>
      </c>
      <c r="H29" s="4"/>
      <c r="I29" s="5"/>
      <c r="J29" s="4">
        <f t="shared" si="0"/>
        <v>67</v>
      </c>
      <c r="K29" s="68"/>
      <c r="L29" s="4">
        <v>2</v>
      </c>
    </row>
    <row r="30" spans="1:12" ht="14.15" customHeight="1" x14ac:dyDescent="0.3">
      <c r="A30" s="61" t="s">
        <v>56</v>
      </c>
      <c r="B30" t="s">
        <v>57</v>
      </c>
      <c r="C30" s="4">
        <v>0</v>
      </c>
      <c r="D30" s="4">
        <v>6</v>
      </c>
      <c r="E30" s="4">
        <v>26</v>
      </c>
      <c r="F30" s="4">
        <v>0</v>
      </c>
      <c r="G30" s="4">
        <v>1</v>
      </c>
      <c r="H30" s="4"/>
      <c r="I30" s="5"/>
      <c r="J30" s="4">
        <f t="shared" si="0"/>
        <v>33</v>
      </c>
      <c r="K30" s="68"/>
      <c r="L30" s="4">
        <v>0</v>
      </c>
    </row>
    <row r="31" spans="1:12" ht="16.5" customHeight="1" x14ac:dyDescent="0.3">
      <c r="A31" s="76" t="s">
        <v>58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</row>
    <row r="32" spans="1:12" ht="14.15" customHeight="1" x14ac:dyDescent="0.3">
      <c r="A32" s="61" t="s">
        <v>59</v>
      </c>
      <c r="B32" t="s">
        <v>60</v>
      </c>
      <c r="C32" s="4">
        <v>0</v>
      </c>
      <c r="D32" s="4">
        <v>6</v>
      </c>
      <c r="E32" s="4">
        <v>34</v>
      </c>
      <c r="F32" s="4">
        <v>0</v>
      </c>
      <c r="G32" s="4">
        <v>1</v>
      </c>
      <c r="H32" s="4"/>
      <c r="I32" s="5"/>
      <c r="J32" s="4">
        <f t="shared" ref="J32:J52" si="1">SUM(C32:G32)</f>
        <v>41</v>
      </c>
      <c r="K32" s="68"/>
      <c r="L32" s="4">
        <v>0</v>
      </c>
    </row>
    <row r="33" spans="1:12" ht="14.15" customHeight="1" x14ac:dyDescent="0.3">
      <c r="B33" t="s">
        <v>61</v>
      </c>
      <c r="C33" s="4">
        <v>1</v>
      </c>
      <c r="D33" s="4">
        <v>216</v>
      </c>
      <c r="E33" s="4">
        <v>429</v>
      </c>
      <c r="F33" s="4">
        <v>1</v>
      </c>
      <c r="G33" s="4">
        <v>24</v>
      </c>
      <c r="H33" s="4"/>
      <c r="I33" s="5"/>
      <c r="J33" s="4">
        <f t="shared" si="1"/>
        <v>671</v>
      </c>
      <c r="K33" s="68"/>
      <c r="L33" s="4">
        <v>5</v>
      </c>
    </row>
    <row r="34" spans="1:12" ht="14.15" customHeight="1" x14ac:dyDescent="0.3">
      <c r="A34" s="61" t="s">
        <v>62</v>
      </c>
      <c r="B34" t="s">
        <v>63</v>
      </c>
      <c r="C34" s="4">
        <v>2</v>
      </c>
      <c r="D34" s="4">
        <v>149</v>
      </c>
      <c r="E34" s="4">
        <v>275</v>
      </c>
      <c r="F34" s="4">
        <v>2</v>
      </c>
      <c r="G34" s="4">
        <v>13</v>
      </c>
      <c r="H34" s="4"/>
      <c r="I34" s="5"/>
      <c r="J34" s="4">
        <f t="shared" si="1"/>
        <v>441</v>
      </c>
      <c r="K34" s="68"/>
      <c r="L34" s="4">
        <v>1</v>
      </c>
    </row>
    <row r="35" spans="1:12" ht="14.15" customHeight="1" x14ac:dyDescent="0.3">
      <c r="A35" s="61" t="s">
        <v>64</v>
      </c>
      <c r="B35" t="s">
        <v>65</v>
      </c>
      <c r="C35" s="4">
        <v>1</v>
      </c>
      <c r="D35" s="4">
        <v>30</v>
      </c>
      <c r="E35" s="4">
        <v>68</v>
      </c>
      <c r="F35" s="4">
        <v>0</v>
      </c>
      <c r="G35" s="4">
        <v>1</v>
      </c>
      <c r="H35" s="4"/>
      <c r="I35" s="5"/>
      <c r="J35" s="4">
        <f t="shared" si="1"/>
        <v>100</v>
      </c>
      <c r="K35" s="68"/>
      <c r="L35" s="4">
        <v>0</v>
      </c>
    </row>
    <row r="36" spans="1:12" ht="14.15" customHeight="1" x14ac:dyDescent="0.3">
      <c r="A36" s="61" t="s">
        <v>66</v>
      </c>
      <c r="B36" t="s">
        <v>67</v>
      </c>
      <c r="C36" s="4">
        <v>0</v>
      </c>
      <c r="D36" s="4">
        <v>5</v>
      </c>
      <c r="E36" s="4">
        <v>38</v>
      </c>
      <c r="F36" s="4">
        <v>0</v>
      </c>
      <c r="G36" s="4">
        <v>0</v>
      </c>
      <c r="H36" s="4"/>
      <c r="I36" s="5"/>
      <c r="J36" s="4">
        <f t="shared" si="1"/>
        <v>43</v>
      </c>
      <c r="K36" s="68"/>
      <c r="L36" s="4">
        <v>0</v>
      </c>
    </row>
    <row r="37" spans="1:12" ht="14.15" customHeight="1" x14ac:dyDescent="0.3">
      <c r="A37" s="61" t="s">
        <v>68</v>
      </c>
      <c r="B37" t="s">
        <v>69</v>
      </c>
      <c r="C37" s="4">
        <v>0</v>
      </c>
      <c r="D37" s="4">
        <v>25</v>
      </c>
      <c r="E37" s="4">
        <v>41</v>
      </c>
      <c r="F37" s="4">
        <v>0</v>
      </c>
      <c r="G37" s="4">
        <v>0</v>
      </c>
      <c r="H37" s="4"/>
      <c r="I37" s="5"/>
      <c r="J37" s="4">
        <f t="shared" si="1"/>
        <v>66</v>
      </c>
      <c r="K37" s="68"/>
      <c r="L37" s="4">
        <v>0</v>
      </c>
    </row>
    <row r="38" spans="1:12" ht="14.15" customHeight="1" x14ac:dyDescent="0.3">
      <c r="A38" s="61" t="s">
        <v>70</v>
      </c>
      <c r="B38" t="s">
        <v>71</v>
      </c>
      <c r="C38" s="4">
        <v>0</v>
      </c>
      <c r="D38" s="4">
        <v>13</v>
      </c>
      <c r="E38" s="4">
        <v>20</v>
      </c>
      <c r="F38" s="4">
        <v>0</v>
      </c>
      <c r="G38" s="4">
        <v>1</v>
      </c>
      <c r="H38" s="4"/>
      <c r="I38" s="5"/>
      <c r="J38" s="4">
        <f t="shared" si="1"/>
        <v>34</v>
      </c>
      <c r="K38" s="68"/>
      <c r="L38" s="4">
        <v>0</v>
      </c>
    </row>
    <row r="39" spans="1:12" ht="14.15" customHeight="1" x14ac:dyDescent="0.3">
      <c r="A39" s="61" t="s">
        <v>72</v>
      </c>
      <c r="B39" t="s">
        <v>73</v>
      </c>
      <c r="C39" s="4">
        <v>0</v>
      </c>
      <c r="D39" s="4">
        <v>4</v>
      </c>
      <c r="E39" s="4">
        <v>5</v>
      </c>
      <c r="F39" s="4">
        <v>1</v>
      </c>
      <c r="G39" s="4">
        <v>0</v>
      </c>
      <c r="H39" s="4"/>
      <c r="I39" s="5"/>
      <c r="J39" s="4">
        <f t="shared" si="1"/>
        <v>10</v>
      </c>
      <c r="K39" s="68"/>
      <c r="L39" s="4">
        <v>0</v>
      </c>
    </row>
    <row r="40" spans="1:12" ht="14.15" customHeight="1" x14ac:dyDescent="0.3">
      <c r="A40" s="61" t="s">
        <v>74</v>
      </c>
      <c r="B40" t="s">
        <v>75</v>
      </c>
      <c r="C40" s="4">
        <v>0</v>
      </c>
      <c r="D40" s="4">
        <v>17</v>
      </c>
      <c r="E40" s="4">
        <v>45</v>
      </c>
      <c r="F40" s="4">
        <v>0</v>
      </c>
      <c r="G40" s="4">
        <v>0</v>
      </c>
      <c r="H40" s="4"/>
      <c r="I40" s="5"/>
      <c r="J40" s="4">
        <f t="shared" si="1"/>
        <v>62</v>
      </c>
      <c r="K40" s="68"/>
      <c r="L40" s="4">
        <v>0</v>
      </c>
    </row>
    <row r="41" spans="1:12" ht="14.15" customHeight="1" x14ac:dyDescent="0.3">
      <c r="B41" t="s">
        <v>76</v>
      </c>
      <c r="C41" s="4">
        <v>0</v>
      </c>
      <c r="D41" s="4">
        <v>34</v>
      </c>
      <c r="E41" s="4">
        <v>64</v>
      </c>
      <c r="F41" s="4">
        <v>2</v>
      </c>
      <c r="G41" s="4">
        <v>0</v>
      </c>
      <c r="H41" s="4"/>
      <c r="I41" s="5"/>
      <c r="J41" s="4">
        <f t="shared" si="1"/>
        <v>100</v>
      </c>
      <c r="K41" s="68"/>
      <c r="L41" s="4">
        <v>0</v>
      </c>
    </row>
    <row r="42" spans="1:12" ht="14.15" customHeight="1" x14ac:dyDescent="0.3">
      <c r="A42" s="61" t="s">
        <v>77</v>
      </c>
      <c r="B42" t="s">
        <v>78</v>
      </c>
      <c r="C42" s="4">
        <v>0</v>
      </c>
      <c r="D42" s="4">
        <v>25</v>
      </c>
      <c r="E42" s="4">
        <v>39</v>
      </c>
      <c r="F42" s="4">
        <v>0</v>
      </c>
      <c r="G42" s="4">
        <v>0</v>
      </c>
      <c r="H42" s="4"/>
      <c r="I42" s="5"/>
      <c r="J42" s="4">
        <f t="shared" si="1"/>
        <v>64</v>
      </c>
      <c r="K42" s="68"/>
      <c r="L42" s="4">
        <v>1</v>
      </c>
    </row>
    <row r="43" spans="1:12" ht="14.15" customHeight="1" x14ac:dyDescent="0.3">
      <c r="A43" s="61" t="s">
        <v>79</v>
      </c>
      <c r="B43" t="s">
        <v>80</v>
      </c>
      <c r="C43" s="4">
        <v>0</v>
      </c>
      <c r="D43" s="4">
        <v>24</v>
      </c>
      <c r="E43" s="4">
        <v>41</v>
      </c>
      <c r="F43" s="4">
        <v>0</v>
      </c>
      <c r="G43" s="4">
        <v>0</v>
      </c>
      <c r="H43" s="4"/>
      <c r="I43" s="5"/>
      <c r="J43" s="4">
        <f t="shared" si="1"/>
        <v>65</v>
      </c>
      <c r="K43" s="68"/>
      <c r="L43" s="4">
        <v>1</v>
      </c>
    </row>
    <row r="44" spans="1:12" ht="14.15" customHeight="1" x14ac:dyDescent="0.3">
      <c r="A44" s="61" t="s">
        <v>81</v>
      </c>
      <c r="B44" t="s">
        <v>82</v>
      </c>
      <c r="C44" s="4">
        <v>1</v>
      </c>
      <c r="D44" s="4">
        <v>89</v>
      </c>
      <c r="E44" s="4">
        <v>132</v>
      </c>
      <c r="F44" s="4">
        <v>0</v>
      </c>
      <c r="G44" s="4">
        <v>7</v>
      </c>
      <c r="H44" s="4"/>
      <c r="I44" s="5"/>
      <c r="J44" s="4">
        <f t="shared" si="1"/>
        <v>229</v>
      </c>
      <c r="K44" s="68"/>
      <c r="L44" s="4">
        <v>0</v>
      </c>
    </row>
    <row r="45" spans="1:12" ht="14.15" customHeight="1" x14ac:dyDescent="0.3">
      <c r="A45" s="61" t="s">
        <v>83</v>
      </c>
      <c r="B45" t="s">
        <v>84</v>
      </c>
      <c r="C45" s="4">
        <v>0</v>
      </c>
      <c r="D45" s="4">
        <v>17</v>
      </c>
      <c r="E45" s="4">
        <v>42</v>
      </c>
      <c r="F45" s="4">
        <v>0</v>
      </c>
      <c r="G45" s="4">
        <v>0</v>
      </c>
      <c r="H45" s="4"/>
      <c r="I45" s="5"/>
      <c r="J45" s="4">
        <f t="shared" si="1"/>
        <v>59</v>
      </c>
      <c r="K45" s="68"/>
      <c r="L45" s="4">
        <v>1</v>
      </c>
    </row>
    <row r="46" spans="1:12" ht="14.15" customHeight="1" x14ac:dyDescent="0.3">
      <c r="B46" t="s">
        <v>85</v>
      </c>
      <c r="C46" s="4">
        <v>0</v>
      </c>
      <c r="D46" s="4">
        <v>49</v>
      </c>
      <c r="E46" s="4">
        <v>63</v>
      </c>
      <c r="F46" s="4">
        <v>0</v>
      </c>
      <c r="G46" s="4">
        <v>1</v>
      </c>
      <c r="H46" s="4"/>
      <c r="I46" s="5"/>
      <c r="J46" s="4">
        <f t="shared" si="1"/>
        <v>113</v>
      </c>
      <c r="K46" s="68"/>
      <c r="L46" s="4">
        <v>0</v>
      </c>
    </row>
    <row r="47" spans="1:12" ht="14.15" customHeight="1" x14ac:dyDescent="0.3">
      <c r="A47" s="61" t="s">
        <v>86</v>
      </c>
      <c r="B47" t="s">
        <v>87</v>
      </c>
      <c r="C47" s="4">
        <v>0</v>
      </c>
      <c r="D47" s="4">
        <v>1</v>
      </c>
      <c r="E47" s="4">
        <v>7</v>
      </c>
      <c r="F47" s="4">
        <v>0</v>
      </c>
      <c r="G47" s="4">
        <v>0</v>
      </c>
      <c r="H47" s="4"/>
      <c r="I47" s="5"/>
      <c r="J47" s="4">
        <f t="shared" si="1"/>
        <v>8</v>
      </c>
      <c r="K47" s="68"/>
      <c r="L47" s="4">
        <v>0</v>
      </c>
    </row>
    <row r="48" spans="1:12" ht="14.15" customHeight="1" x14ac:dyDescent="0.3">
      <c r="A48" s="61" t="s">
        <v>88</v>
      </c>
      <c r="B48" t="s">
        <v>89</v>
      </c>
      <c r="C48" s="4">
        <v>1</v>
      </c>
      <c r="D48" s="4">
        <v>60</v>
      </c>
      <c r="E48" s="4">
        <v>72</v>
      </c>
      <c r="F48" s="4">
        <v>2</v>
      </c>
      <c r="G48" s="4">
        <v>2</v>
      </c>
      <c r="H48" s="4"/>
      <c r="I48" s="5"/>
      <c r="J48" s="4">
        <f t="shared" si="1"/>
        <v>137</v>
      </c>
      <c r="K48" s="68"/>
      <c r="L48" s="4">
        <v>0</v>
      </c>
    </row>
    <row r="49" spans="1:12" ht="14.15" customHeight="1" x14ac:dyDescent="0.3">
      <c r="A49" s="61" t="s">
        <v>90</v>
      </c>
      <c r="B49" t="s">
        <v>91</v>
      </c>
      <c r="C49" s="4">
        <v>0</v>
      </c>
      <c r="D49" s="4">
        <v>55</v>
      </c>
      <c r="E49" s="4">
        <v>86</v>
      </c>
      <c r="F49" s="4">
        <v>2</v>
      </c>
      <c r="G49" s="4">
        <v>3</v>
      </c>
      <c r="H49" s="4"/>
      <c r="I49" s="5"/>
      <c r="J49" s="4">
        <f t="shared" si="1"/>
        <v>146</v>
      </c>
      <c r="K49" s="68"/>
      <c r="L49" s="4">
        <v>2</v>
      </c>
    </row>
    <row r="50" spans="1:12" ht="14.15" customHeight="1" x14ac:dyDescent="0.3">
      <c r="A50" s="61" t="s">
        <v>92</v>
      </c>
      <c r="B50" t="s">
        <v>93</v>
      </c>
      <c r="C50" s="4">
        <v>0</v>
      </c>
      <c r="D50" s="4">
        <v>10</v>
      </c>
      <c r="E50" s="4">
        <v>16</v>
      </c>
      <c r="F50" s="4">
        <v>0</v>
      </c>
      <c r="G50" s="4">
        <v>0</v>
      </c>
      <c r="H50" s="4"/>
      <c r="I50" s="5"/>
      <c r="J50" s="4">
        <f t="shared" si="1"/>
        <v>26</v>
      </c>
      <c r="K50" s="68"/>
      <c r="L50" s="4">
        <v>0</v>
      </c>
    </row>
    <row r="51" spans="1:12" ht="14.15" customHeight="1" x14ac:dyDescent="0.3">
      <c r="A51" s="61" t="s">
        <v>94</v>
      </c>
      <c r="B51" t="s">
        <v>95</v>
      </c>
      <c r="C51" s="4">
        <v>0</v>
      </c>
      <c r="D51" s="4">
        <v>2</v>
      </c>
      <c r="E51" s="4">
        <v>7</v>
      </c>
      <c r="F51" s="4">
        <v>0</v>
      </c>
      <c r="G51" s="4">
        <v>0</v>
      </c>
      <c r="H51" s="4"/>
      <c r="I51" s="5"/>
      <c r="J51" s="4">
        <f t="shared" si="1"/>
        <v>9</v>
      </c>
      <c r="K51" s="68"/>
      <c r="L51" s="4">
        <v>1</v>
      </c>
    </row>
    <row r="52" spans="1:12" ht="14.15" customHeight="1" x14ac:dyDescent="0.3">
      <c r="A52" s="61" t="s">
        <v>96</v>
      </c>
      <c r="B52" t="s">
        <v>97</v>
      </c>
      <c r="C52" s="4">
        <v>0</v>
      </c>
      <c r="D52" s="4">
        <v>12</v>
      </c>
      <c r="E52" s="4">
        <v>11</v>
      </c>
      <c r="F52" s="4">
        <v>0</v>
      </c>
      <c r="G52" s="4">
        <v>0</v>
      </c>
      <c r="H52" s="4"/>
      <c r="I52" s="5"/>
      <c r="J52" s="4">
        <f t="shared" si="1"/>
        <v>23</v>
      </c>
      <c r="K52" s="68"/>
      <c r="L52" s="4">
        <v>0</v>
      </c>
    </row>
    <row r="53" spans="1:12" ht="14.15" customHeight="1" x14ac:dyDescent="0.3">
      <c r="A53" s="61" t="s">
        <v>98</v>
      </c>
      <c r="B53" t="s">
        <v>99</v>
      </c>
      <c r="C53" s="4">
        <v>1</v>
      </c>
      <c r="D53" s="4">
        <v>17</v>
      </c>
      <c r="E53" s="4">
        <v>49</v>
      </c>
      <c r="F53" s="4">
        <v>1</v>
      </c>
      <c r="G53" s="4">
        <v>0</v>
      </c>
      <c r="H53" s="4"/>
      <c r="I53" s="5"/>
      <c r="J53" s="4">
        <v>68</v>
      </c>
      <c r="K53" s="68"/>
      <c r="L53" s="4">
        <v>2</v>
      </c>
    </row>
    <row r="54" spans="1:12" ht="14.15" customHeight="1" x14ac:dyDescent="0.3">
      <c r="A54" s="61" t="s">
        <v>100</v>
      </c>
      <c r="B54" t="s">
        <v>101</v>
      </c>
      <c r="C54" s="4">
        <v>0</v>
      </c>
      <c r="D54" s="4">
        <v>5</v>
      </c>
      <c r="E54" s="4">
        <v>10</v>
      </c>
      <c r="F54" s="4">
        <v>0</v>
      </c>
      <c r="G54" s="4">
        <v>0</v>
      </c>
      <c r="H54" s="4"/>
      <c r="I54" s="5"/>
      <c r="J54" s="4">
        <f>SUM(C54:G54)</f>
        <v>15</v>
      </c>
      <c r="K54" s="68"/>
      <c r="L54" s="4">
        <v>1</v>
      </c>
    </row>
    <row r="55" spans="1:12" ht="14.15" customHeight="1" x14ac:dyDescent="0.3">
      <c r="A55" s="61" t="s">
        <v>102</v>
      </c>
      <c r="B55" t="s">
        <v>103</v>
      </c>
      <c r="C55" s="4">
        <v>0</v>
      </c>
      <c r="D55" s="4">
        <v>6</v>
      </c>
      <c r="E55" s="4">
        <v>13</v>
      </c>
      <c r="F55" s="4">
        <v>0</v>
      </c>
      <c r="G55" s="4">
        <v>0</v>
      </c>
      <c r="H55" s="4"/>
      <c r="I55" s="5"/>
      <c r="J55" s="4">
        <f>SUM(C55:G55)</f>
        <v>19</v>
      </c>
      <c r="K55" s="68"/>
      <c r="L55" s="4">
        <v>1</v>
      </c>
    </row>
    <row r="56" spans="1:12" ht="14.15" customHeight="1" x14ac:dyDescent="0.3">
      <c r="A56" s="61" t="s">
        <v>104</v>
      </c>
      <c r="B56" t="s">
        <v>105</v>
      </c>
      <c r="C56" s="4">
        <v>0</v>
      </c>
      <c r="D56" s="4">
        <v>6</v>
      </c>
      <c r="E56" s="4">
        <v>16</v>
      </c>
      <c r="F56" s="4">
        <v>0</v>
      </c>
      <c r="G56" s="4">
        <v>0</v>
      </c>
      <c r="H56" s="4"/>
      <c r="I56" s="5"/>
      <c r="J56" s="4">
        <f>SUM(C56:G56)</f>
        <v>22</v>
      </c>
      <c r="K56" s="68"/>
      <c r="L56" s="4">
        <v>0</v>
      </c>
    </row>
    <row r="57" spans="1:12" ht="14.15" customHeight="1" x14ac:dyDescent="0.3">
      <c r="A57" s="61" t="s">
        <v>106</v>
      </c>
      <c r="B57" t="s">
        <v>107</v>
      </c>
      <c r="C57" s="4">
        <v>0</v>
      </c>
      <c r="D57" s="4">
        <v>21</v>
      </c>
      <c r="E57" s="4">
        <v>47</v>
      </c>
      <c r="F57" s="4">
        <v>0</v>
      </c>
      <c r="G57" s="4">
        <v>0</v>
      </c>
      <c r="H57" s="4"/>
      <c r="I57" s="5"/>
      <c r="J57" s="4">
        <f>SUM(C57:G57)</f>
        <v>68</v>
      </c>
      <c r="K57" s="68"/>
      <c r="L57" s="4">
        <v>2</v>
      </c>
    </row>
    <row r="58" spans="1:12" ht="12.65" customHeight="1" x14ac:dyDescent="0.3">
      <c r="C58" s="4"/>
      <c r="D58" s="4"/>
      <c r="E58" s="4"/>
      <c r="F58" s="4"/>
      <c r="G58" s="4"/>
      <c r="H58" s="4"/>
      <c r="I58" s="5"/>
      <c r="J58" s="4"/>
      <c r="K58" s="68"/>
      <c r="L58" s="4"/>
    </row>
    <row r="59" spans="1:12" ht="16.5" customHeight="1" x14ac:dyDescent="0.3">
      <c r="A59" s="76" t="s">
        <v>108</v>
      </c>
      <c r="B59" s="75"/>
      <c r="C59" s="74"/>
      <c r="D59" s="74"/>
      <c r="E59" s="74"/>
      <c r="F59" s="74"/>
      <c r="G59" s="74"/>
      <c r="H59" s="74"/>
      <c r="I59" s="74"/>
      <c r="J59" s="74"/>
      <c r="K59" s="74"/>
      <c r="L59" s="74"/>
    </row>
    <row r="60" spans="1:12" ht="14.15" customHeight="1" x14ac:dyDescent="0.3">
      <c r="A60" s="61" t="s">
        <v>109</v>
      </c>
      <c r="B60" s="66" t="s">
        <v>110</v>
      </c>
      <c r="C60" s="4">
        <v>0</v>
      </c>
      <c r="D60" s="4">
        <v>17</v>
      </c>
      <c r="E60" s="4">
        <v>42</v>
      </c>
      <c r="F60" s="4">
        <v>0</v>
      </c>
      <c r="G60" s="4">
        <v>0</v>
      </c>
      <c r="H60" s="4"/>
      <c r="I60" s="5"/>
      <c r="J60" s="4">
        <f t="shared" ref="J60:J87" si="2">SUM(C60:G60)</f>
        <v>59</v>
      </c>
      <c r="K60" s="68"/>
      <c r="L60" s="4">
        <v>0</v>
      </c>
    </row>
    <row r="61" spans="1:12" ht="14.15" customHeight="1" x14ac:dyDescent="0.3">
      <c r="A61" s="61" t="s">
        <v>111</v>
      </c>
      <c r="B61" t="s">
        <v>112</v>
      </c>
      <c r="C61" s="4">
        <v>0</v>
      </c>
      <c r="D61" s="4">
        <v>24</v>
      </c>
      <c r="E61" s="4">
        <v>42</v>
      </c>
      <c r="F61" s="4">
        <v>0</v>
      </c>
      <c r="G61" s="4">
        <v>0</v>
      </c>
      <c r="H61" s="4"/>
      <c r="I61" s="5"/>
      <c r="J61" s="4">
        <f t="shared" si="2"/>
        <v>66</v>
      </c>
      <c r="K61" s="68"/>
      <c r="L61" s="4">
        <v>1</v>
      </c>
    </row>
    <row r="62" spans="1:12" ht="14.15" customHeight="1" x14ac:dyDescent="0.3">
      <c r="B62" t="s">
        <v>14</v>
      </c>
      <c r="C62" s="4">
        <v>0</v>
      </c>
      <c r="D62" s="4">
        <v>9</v>
      </c>
      <c r="E62" s="4">
        <v>17</v>
      </c>
      <c r="F62" s="4">
        <v>0</v>
      </c>
      <c r="G62" s="4">
        <v>0</v>
      </c>
      <c r="H62" s="4"/>
      <c r="I62" s="5"/>
      <c r="J62" s="4">
        <f t="shared" si="2"/>
        <v>26</v>
      </c>
      <c r="K62" s="68"/>
      <c r="L62" s="4">
        <v>0</v>
      </c>
    </row>
    <row r="63" spans="1:12" ht="14.15" customHeight="1" x14ac:dyDescent="0.3">
      <c r="A63" s="61" t="s">
        <v>113</v>
      </c>
      <c r="B63" t="s">
        <v>114</v>
      </c>
      <c r="C63" s="4">
        <v>0</v>
      </c>
      <c r="D63" s="4">
        <v>12</v>
      </c>
      <c r="E63" s="4">
        <v>13</v>
      </c>
      <c r="F63" s="4">
        <v>0</v>
      </c>
      <c r="G63" s="4">
        <v>1</v>
      </c>
      <c r="H63" s="4"/>
      <c r="I63" s="5"/>
      <c r="J63" s="4">
        <f t="shared" si="2"/>
        <v>26</v>
      </c>
      <c r="K63" s="68"/>
      <c r="L63" s="4">
        <v>0</v>
      </c>
    </row>
    <row r="64" spans="1:12" ht="14.15" customHeight="1" x14ac:dyDescent="0.3">
      <c r="B64" t="s">
        <v>18</v>
      </c>
      <c r="C64" s="4">
        <v>1</v>
      </c>
      <c r="D64" s="4">
        <v>8</v>
      </c>
      <c r="E64" s="4">
        <v>17</v>
      </c>
      <c r="F64" s="4">
        <v>0</v>
      </c>
      <c r="G64" s="4">
        <v>0</v>
      </c>
      <c r="H64" s="4"/>
      <c r="I64" s="5"/>
      <c r="J64" s="4">
        <f t="shared" si="2"/>
        <v>26</v>
      </c>
      <c r="K64" s="68"/>
      <c r="L64" s="4">
        <v>0</v>
      </c>
    </row>
    <row r="65" spans="1:12" ht="14.15" customHeight="1" x14ac:dyDescent="0.3">
      <c r="A65" s="61" t="s">
        <v>115</v>
      </c>
      <c r="B65" s="66" t="s">
        <v>116</v>
      </c>
      <c r="C65" s="4">
        <v>0</v>
      </c>
      <c r="D65" s="4">
        <v>4</v>
      </c>
      <c r="E65" s="4">
        <v>22</v>
      </c>
      <c r="F65" s="4">
        <v>0</v>
      </c>
      <c r="G65" s="4">
        <v>0</v>
      </c>
      <c r="H65" s="4"/>
      <c r="I65" s="5"/>
      <c r="J65" s="4">
        <f t="shared" si="2"/>
        <v>26</v>
      </c>
      <c r="K65" s="68"/>
      <c r="L65" s="4">
        <v>0</v>
      </c>
    </row>
    <row r="66" spans="1:12" ht="14.15" customHeight="1" x14ac:dyDescent="0.3">
      <c r="A66" s="61" t="s">
        <v>117</v>
      </c>
      <c r="B66" t="s">
        <v>118</v>
      </c>
      <c r="C66" s="4">
        <v>1</v>
      </c>
      <c r="D66" s="4">
        <v>19</v>
      </c>
      <c r="E66" s="4">
        <v>34</v>
      </c>
      <c r="F66" s="4">
        <v>1</v>
      </c>
      <c r="G66" s="4">
        <v>2</v>
      </c>
      <c r="H66" s="4"/>
      <c r="I66" s="5"/>
      <c r="J66" s="4">
        <f t="shared" si="2"/>
        <v>57</v>
      </c>
      <c r="K66" s="68"/>
      <c r="L66" s="4">
        <v>2</v>
      </c>
    </row>
    <row r="67" spans="1:12" ht="14.15" customHeight="1" x14ac:dyDescent="0.3">
      <c r="B67" t="s">
        <v>119</v>
      </c>
      <c r="C67" s="4">
        <v>0</v>
      </c>
      <c r="D67" s="4">
        <v>12</v>
      </c>
      <c r="E67" s="4">
        <v>32</v>
      </c>
      <c r="F67" s="4">
        <v>0</v>
      </c>
      <c r="G67" s="4">
        <v>0</v>
      </c>
      <c r="H67" s="4"/>
      <c r="I67" s="5"/>
      <c r="J67" s="4">
        <f t="shared" si="2"/>
        <v>44</v>
      </c>
      <c r="K67" s="68"/>
      <c r="L67" s="4">
        <v>0</v>
      </c>
    </row>
    <row r="68" spans="1:12" ht="14.15" customHeight="1" x14ac:dyDescent="0.3">
      <c r="A68" s="61" t="s">
        <v>120</v>
      </c>
      <c r="B68" t="s">
        <v>24</v>
      </c>
      <c r="C68" s="4">
        <v>0</v>
      </c>
      <c r="D68" s="4">
        <v>10</v>
      </c>
      <c r="E68" s="4">
        <v>11</v>
      </c>
      <c r="F68" s="4">
        <v>0</v>
      </c>
      <c r="G68" s="4">
        <v>4</v>
      </c>
      <c r="H68" s="4"/>
      <c r="I68" s="5"/>
      <c r="J68" s="4">
        <f t="shared" si="2"/>
        <v>25</v>
      </c>
      <c r="K68" s="68"/>
      <c r="L68" s="4">
        <v>0</v>
      </c>
    </row>
    <row r="69" spans="1:12" ht="14.15" customHeight="1" x14ac:dyDescent="0.3">
      <c r="A69" s="61" t="s">
        <v>121</v>
      </c>
      <c r="B69" t="s">
        <v>27</v>
      </c>
      <c r="C69" s="4">
        <v>2</v>
      </c>
      <c r="D69" s="4">
        <v>10</v>
      </c>
      <c r="E69" s="4">
        <v>24</v>
      </c>
      <c r="F69" s="4">
        <v>0</v>
      </c>
      <c r="G69" s="4">
        <v>0</v>
      </c>
      <c r="H69" s="4"/>
      <c r="I69" s="5"/>
      <c r="J69" s="4">
        <f t="shared" si="2"/>
        <v>36</v>
      </c>
      <c r="K69" s="68"/>
      <c r="L69" s="4">
        <v>0</v>
      </c>
    </row>
    <row r="70" spans="1:12" ht="14.15" customHeight="1" x14ac:dyDescent="0.3">
      <c r="A70" s="61" t="s">
        <v>122</v>
      </c>
      <c r="B70" t="s">
        <v>123</v>
      </c>
      <c r="C70" s="4">
        <v>0</v>
      </c>
      <c r="D70" s="4">
        <v>11</v>
      </c>
      <c r="E70" s="4">
        <v>28</v>
      </c>
      <c r="F70" s="4">
        <v>0</v>
      </c>
      <c r="G70" s="4">
        <v>1</v>
      </c>
      <c r="H70" s="4"/>
      <c r="I70" s="5"/>
      <c r="J70" s="4">
        <f t="shared" si="2"/>
        <v>40</v>
      </c>
      <c r="K70" s="68"/>
      <c r="L70" s="4">
        <v>0</v>
      </c>
    </row>
    <row r="71" spans="1:12" ht="14.15" customHeight="1" x14ac:dyDescent="0.3">
      <c r="B71" t="s">
        <v>124</v>
      </c>
      <c r="C71" s="4">
        <v>0</v>
      </c>
      <c r="D71" s="4">
        <v>13</v>
      </c>
      <c r="E71" s="4">
        <v>16</v>
      </c>
      <c r="F71" s="4">
        <v>0</v>
      </c>
      <c r="G71" s="4">
        <v>1</v>
      </c>
      <c r="H71" s="4"/>
      <c r="I71" s="5"/>
      <c r="J71" s="4">
        <f t="shared" si="2"/>
        <v>30</v>
      </c>
      <c r="K71" s="68"/>
      <c r="L71" s="4">
        <v>0</v>
      </c>
    </row>
    <row r="72" spans="1:12" ht="14.15" customHeight="1" x14ac:dyDescent="0.3">
      <c r="B72" t="s">
        <v>125</v>
      </c>
      <c r="C72" s="4">
        <v>0</v>
      </c>
      <c r="D72" s="4">
        <v>12</v>
      </c>
      <c r="E72" s="4">
        <v>30</v>
      </c>
      <c r="F72" s="4">
        <v>0</v>
      </c>
      <c r="G72" s="4">
        <v>0</v>
      </c>
      <c r="H72" s="4"/>
      <c r="I72" s="5"/>
      <c r="J72" s="4">
        <f t="shared" si="2"/>
        <v>42</v>
      </c>
      <c r="K72" s="68"/>
      <c r="L72" s="4">
        <v>1</v>
      </c>
    </row>
    <row r="73" spans="1:12" ht="14.15" customHeight="1" x14ac:dyDescent="0.3">
      <c r="B73" t="s">
        <v>126</v>
      </c>
      <c r="C73" s="4">
        <v>0</v>
      </c>
      <c r="D73" s="4">
        <v>4</v>
      </c>
      <c r="E73" s="4">
        <v>24</v>
      </c>
      <c r="F73" s="4">
        <v>0</v>
      </c>
      <c r="G73" s="4">
        <v>0</v>
      </c>
      <c r="H73" s="4"/>
      <c r="I73" s="5"/>
      <c r="J73" s="4">
        <f t="shared" si="2"/>
        <v>28</v>
      </c>
      <c r="K73" s="68"/>
      <c r="L73" s="4">
        <v>0</v>
      </c>
    </row>
    <row r="74" spans="1:12" ht="14.15" customHeight="1" x14ac:dyDescent="0.3">
      <c r="A74" s="61" t="s">
        <v>127</v>
      </c>
      <c r="B74" t="s">
        <v>128</v>
      </c>
      <c r="C74" s="4">
        <v>0</v>
      </c>
      <c r="D74" s="4">
        <v>20</v>
      </c>
      <c r="E74" s="4">
        <v>72</v>
      </c>
      <c r="F74" s="4">
        <v>0</v>
      </c>
      <c r="G74" s="4">
        <v>1</v>
      </c>
      <c r="H74" s="4"/>
      <c r="I74" s="5"/>
      <c r="J74" s="4">
        <f t="shared" si="2"/>
        <v>93</v>
      </c>
      <c r="K74" s="68"/>
      <c r="L74" s="4">
        <v>0</v>
      </c>
    </row>
    <row r="75" spans="1:12" ht="14.15" customHeight="1" x14ac:dyDescent="0.3">
      <c r="A75" s="61" t="s">
        <v>129</v>
      </c>
      <c r="B75" t="s">
        <v>34</v>
      </c>
      <c r="C75" s="4">
        <v>0</v>
      </c>
      <c r="D75" s="4">
        <v>22</v>
      </c>
      <c r="E75" s="4">
        <v>48</v>
      </c>
      <c r="F75" s="4">
        <v>0</v>
      </c>
      <c r="G75" s="4">
        <v>2</v>
      </c>
      <c r="H75" s="4"/>
      <c r="I75" s="5"/>
      <c r="J75" s="4">
        <f t="shared" si="2"/>
        <v>72</v>
      </c>
      <c r="K75" s="68"/>
      <c r="L75" s="4">
        <v>1</v>
      </c>
    </row>
    <row r="76" spans="1:12" ht="14.15" customHeight="1" x14ac:dyDescent="0.3">
      <c r="B76" t="s">
        <v>130</v>
      </c>
      <c r="C76" s="4">
        <v>0</v>
      </c>
      <c r="D76" s="4">
        <v>6</v>
      </c>
      <c r="E76" s="4">
        <v>20</v>
      </c>
      <c r="F76" s="4">
        <v>1</v>
      </c>
      <c r="G76" s="4">
        <v>1</v>
      </c>
      <c r="H76" s="4"/>
      <c r="I76" s="5"/>
      <c r="J76" s="4">
        <f t="shared" si="2"/>
        <v>28</v>
      </c>
      <c r="K76" s="68"/>
      <c r="L76" s="4">
        <v>0</v>
      </c>
    </row>
    <row r="77" spans="1:12" ht="14.15" customHeight="1" x14ac:dyDescent="0.3">
      <c r="A77" s="61" t="s">
        <v>131</v>
      </c>
      <c r="B77" s="66" t="s">
        <v>36</v>
      </c>
      <c r="C77" s="4">
        <v>0</v>
      </c>
      <c r="D77" s="4">
        <v>31</v>
      </c>
      <c r="E77" s="4">
        <v>75</v>
      </c>
      <c r="F77" s="4">
        <v>1</v>
      </c>
      <c r="G77" s="4">
        <v>0</v>
      </c>
      <c r="H77" s="4"/>
      <c r="I77" s="5"/>
      <c r="J77" s="4">
        <f t="shared" si="2"/>
        <v>107</v>
      </c>
      <c r="K77" s="68"/>
      <c r="L77" s="4">
        <v>0</v>
      </c>
    </row>
    <row r="78" spans="1:12" ht="14.15" customHeight="1" x14ac:dyDescent="0.3">
      <c r="A78" s="61" t="s">
        <v>132</v>
      </c>
      <c r="B78" t="s">
        <v>38</v>
      </c>
      <c r="C78" s="4">
        <v>0</v>
      </c>
      <c r="D78" s="4">
        <v>10</v>
      </c>
      <c r="E78" s="4">
        <v>18</v>
      </c>
      <c r="F78" s="4">
        <v>0</v>
      </c>
      <c r="G78" s="4">
        <v>0</v>
      </c>
      <c r="H78" s="4"/>
      <c r="I78" s="5"/>
      <c r="J78" s="4">
        <f t="shared" si="2"/>
        <v>28</v>
      </c>
      <c r="K78" s="68"/>
      <c r="L78" s="4">
        <v>0</v>
      </c>
    </row>
    <row r="79" spans="1:12" ht="14.15" customHeight="1" x14ac:dyDescent="0.3">
      <c r="B79" s="66" t="s">
        <v>133</v>
      </c>
      <c r="C79" s="4">
        <v>0</v>
      </c>
      <c r="D79" s="4">
        <v>3</v>
      </c>
      <c r="E79" s="4">
        <v>3</v>
      </c>
      <c r="F79" s="4">
        <v>0</v>
      </c>
      <c r="G79" s="4">
        <v>0</v>
      </c>
      <c r="H79" s="4"/>
      <c r="I79" s="5"/>
      <c r="J79" s="4">
        <f t="shared" si="2"/>
        <v>6</v>
      </c>
      <c r="K79" s="68"/>
      <c r="L79" s="4">
        <v>0</v>
      </c>
    </row>
    <row r="80" spans="1:12" ht="14.15" customHeight="1" x14ac:dyDescent="0.3">
      <c r="A80" s="61" t="s">
        <v>134</v>
      </c>
      <c r="B80" t="s">
        <v>40</v>
      </c>
      <c r="C80" s="4">
        <v>0</v>
      </c>
      <c r="D80" s="4">
        <v>26</v>
      </c>
      <c r="E80" s="4">
        <v>56</v>
      </c>
      <c r="F80" s="4">
        <v>1</v>
      </c>
      <c r="G80" s="4">
        <v>0</v>
      </c>
      <c r="H80" s="4"/>
      <c r="I80" s="5"/>
      <c r="J80" s="4">
        <f t="shared" si="2"/>
        <v>83</v>
      </c>
      <c r="K80" s="68"/>
      <c r="L80" s="4">
        <v>0</v>
      </c>
    </row>
    <row r="81" spans="1:12" ht="14.15" customHeight="1" x14ac:dyDescent="0.3">
      <c r="A81" s="61" t="s">
        <v>135</v>
      </c>
      <c r="B81" t="s">
        <v>136</v>
      </c>
      <c r="C81" s="4">
        <v>0</v>
      </c>
      <c r="D81" s="4">
        <v>10</v>
      </c>
      <c r="E81" s="4">
        <v>14</v>
      </c>
      <c r="F81" s="4">
        <v>0</v>
      </c>
      <c r="G81" s="4">
        <v>0</v>
      </c>
      <c r="H81" s="4"/>
      <c r="I81" s="5"/>
      <c r="J81" s="4">
        <f t="shared" si="2"/>
        <v>24</v>
      </c>
      <c r="K81" s="68"/>
      <c r="L81" s="4">
        <v>0</v>
      </c>
    </row>
    <row r="82" spans="1:12" ht="14.15" customHeight="1" x14ac:dyDescent="0.3">
      <c r="A82" s="61" t="s">
        <v>137</v>
      </c>
      <c r="B82" t="s">
        <v>44</v>
      </c>
      <c r="C82" s="4">
        <v>0</v>
      </c>
      <c r="D82" s="4">
        <v>20</v>
      </c>
      <c r="E82" s="4">
        <v>24</v>
      </c>
      <c r="F82" s="4">
        <v>0</v>
      </c>
      <c r="G82" s="4">
        <v>1</v>
      </c>
      <c r="H82" s="4"/>
      <c r="I82" s="5"/>
      <c r="J82" s="4">
        <f t="shared" si="2"/>
        <v>45</v>
      </c>
      <c r="K82" s="68"/>
      <c r="L82" s="4">
        <v>0</v>
      </c>
    </row>
    <row r="83" spans="1:12" ht="14.15" customHeight="1" x14ac:dyDescent="0.3">
      <c r="A83" s="61" t="s">
        <v>138</v>
      </c>
      <c r="B83" t="s">
        <v>139</v>
      </c>
      <c r="C83" s="4">
        <v>1</v>
      </c>
      <c r="D83" s="4">
        <v>7</v>
      </c>
      <c r="E83" s="4">
        <v>17</v>
      </c>
      <c r="F83" s="4">
        <v>0</v>
      </c>
      <c r="G83" s="4">
        <v>0</v>
      </c>
      <c r="H83" s="4"/>
      <c r="I83" s="5"/>
      <c r="J83" s="4">
        <f t="shared" si="2"/>
        <v>25</v>
      </c>
      <c r="K83" s="68"/>
      <c r="L83" s="4">
        <v>0</v>
      </c>
    </row>
    <row r="84" spans="1:12" ht="14.15" customHeight="1" x14ac:dyDescent="0.3">
      <c r="B84" t="s">
        <v>140</v>
      </c>
      <c r="C84" s="4">
        <v>0</v>
      </c>
      <c r="D84" s="4">
        <v>5</v>
      </c>
      <c r="E84" s="4">
        <v>7</v>
      </c>
      <c r="F84" s="4">
        <v>0</v>
      </c>
      <c r="G84" s="4">
        <v>0</v>
      </c>
      <c r="H84" s="4"/>
      <c r="I84" s="5"/>
      <c r="J84" s="4">
        <f t="shared" si="2"/>
        <v>12</v>
      </c>
      <c r="K84" s="68"/>
      <c r="L84" s="4">
        <v>0</v>
      </c>
    </row>
    <row r="85" spans="1:12" ht="14.15" customHeight="1" x14ac:dyDescent="0.3">
      <c r="A85" s="61" t="s">
        <v>141</v>
      </c>
      <c r="B85" t="s">
        <v>142</v>
      </c>
      <c r="C85" s="4">
        <v>0</v>
      </c>
      <c r="D85" s="4">
        <v>14</v>
      </c>
      <c r="E85" s="4">
        <v>56</v>
      </c>
      <c r="F85" s="4">
        <v>0</v>
      </c>
      <c r="G85" s="4">
        <v>1</v>
      </c>
      <c r="H85" s="4"/>
      <c r="I85" s="5"/>
      <c r="J85" s="4">
        <f t="shared" si="2"/>
        <v>71</v>
      </c>
      <c r="K85" s="68"/>
      <c r="L85" s="4">
        <v>0</v>
      </c>
    </row>
    <row r="86" spans="1:12" ht="14.15" customHeight="1" x14ac:dyDescent="0.3">
      <c r="A86" s="61" t="s">
        <v>143</v>
      </c>
      <c r="B86" t="s">
        <v>48</v>
      </c>
      <c r="C86" s="4">
        <v>0</v>
      </c>
      <c r="D86" s="4">
        <v>12</v>
      </c>
      <c r="E86" s="4">
        <v>17</v>
      </c>
      <c r="F86" s="4">
        <v>1</v>
      </c>
      <c r="G86" s="4">
        <v>0</v>
      </c>
      <c r="H86" s="4"/>
      <c r="I86" s="5"/>
      <c r="J86" s="4">
        <f t="shared" si="2"/>
        <v>30</v>
      </c>
      <c r="K86" s="68"/>
      <c r="L86" s="4">
        <v>0</v>
      </c>
    </row>
    <row r="87" spans="1:12" ht="14.15" customHeight="1" x14ac:dyDescent="0.3">
      <c r="A87" s="61" t="s">
        <v>144</v>
      </c>
      <c r="B87" t="s">
        <v>145</v>
      </c>
      <c r="C87" s="4">
        <v>0</v>
      </c>
      <c r="D87" s="4">
        <v>19</v>
      </c>
      <c r="E87" s="4">
        <v>21</v>
      </c>
      <c r="F87" s="4">
        <v>0</v>
      </c>
      <c r="G87" s="4">
        <v>0</v>
      </c>
      <c r="H87" s="4"/>
      <c r="I87" s="5"/>
      <c r="J87" s="4">
        <f t="shared" si="2"/>
        <v>40</v>
      </c>
      <c r="K87" s="68"/>
      <c r="L87" s="4">
        <v>0</v>
      </c>
    </row>
    <row r="88" spans="1:12" ht="16.5" customHeight="1" x14ac:dyDescent="0.3">
      <c r="A88" s="76" t="s">
        <v>146</v>
      </c>
      <c r="B88" s="75"/>
      <c r="C88" s="74"/>
      <c r="D88" s="74"/>
      <c r="E88" s="74"/>
      <c r="F88" s="74"/>
      <c r="G88" s="74"/>
      <c r="H88" s="74"/>
      <c r="I88" s="74"/>
      <c r="J88" s="74"/>
      <c r="K88" s="74"/>
      <c r="L88" s="74"/>
    </row>
    <row r="89" spans="1:12" ht="14.15" customHeight="1" x14ac:dyDescent="0.3">
      <c r="A89" s="61" t="s">
        <v>147</v>
      </c>
      <c r="B89" t="s">
        <v>148</v>
      </c>
      <c r="C89" s="4">
        <v>0</v>
      </c>
      <c r="D89" s="4">
        <v>40</v>
      </c>
      <c r="E89" s="4">
        <v>44</v>
      </c>
      <c r="F89" s="4">
        <v>0</v>
      </c>
      <c r="G89" s="4">
        <v>0</v>
      </c>
      <c r="H89" s="4"/>
      <c r="I89" s="5"/>
      <c r="J89" s="4">
        <f t="shared" ref="J89:J116" si="3">SUM(C89:G89)</f>
        <v>84</v>
      </c>
      <c r="K89" s="68"/>
      <c r="L89" s="4">
        <v>1</v>
      </c>
    </row>
    <row r="90" spans="1:12" ht="14.15" customHeight="1" x14ac:dyDescent="0.3">
      <c r="B90" t="s">
        <v>51</v>
      </c>
      <c r="C90" s="4">
        <v>0</v>
      </c>
      <c r="D90" s="4">
        <v>50</v>
      </c>
      <c r="E90" s="4">
        <v>84</v>
      </c>
      <c r="F90" s="4">
        <v>0</v>
      </c>
      <c r="G90" s="4">
        <v>2</v>
      </c>
      <c r="H90" s="4"/>
      <c r="I90" s="5"/>
      <c r="J90" s="4">
        <f t="shared" si="3"/>
        <v>136</v>
      </c>
      <c r="K90" s="68"/>
      <c r="L90" s="4">
        <v>0</v>
      </c>
    </row>
    <row r="91" spans="1:12" ht="14.15" customHeight="1" x14ac:dyDescent="0.3">
      <c r="B91" t="s">
        <v>149</v>
      </c>
      <c r="C91" s="4">
        <v>0</v>
      </c>
      <c r="D91" s="4">
        <v>32</v>
      </c>
      <c r="E91" s="4">
        <v>75</v>
      </c>
      <c r="F91" s="4">
        <v>0</v>
      </c>
      <c r="G91" s="4">
        <v>1</v>
      </c>
      <c r="H91" s="4"/>
      <c r="I91" s="5"/>
      <c r="J91" s="4">
        <f t="shared" si="3"/>
        <v>108</v>
      </c>
      <c r="K91" s="68"/>
      <c r="L91" s="4">
        <v>0</v>
      </c>
    </row>
    <row r="92" spans="1:12" ht="14.15" customHeight="1" x14ac:dyDescent="0.3">
      <c r="A92" s="61" t="s">
        <v>150</v>
      </c>
      <c r="B92" t="s">
        <v>151</v>
      </c>
      <c r="C92" s="4">
        <v>0</v>
      </c>
      <c r="D92" s="4">
        <v>29</v>
      </c>
      <c r="E92" s="4">
        <v>51</v>
      </c>
      <c r="F92" s="4">
        <v>0</v>
      </c>
      <c r="G92" s="4">
        <v>1</v>
      </c>
      <c r="H92" s="4"/>
      <c r="I92" s="5"/>
      <c r="J92" s="4">
        <f t="shared" si="3"/>
        <v>81</v>
      </c>
      <c r="K92" s="68"/>
      <c r="L92" s="4">
        <v>0</v>
      </c>
    </row>
    <row r="93" spans="1:12" ht="14.15" customHeight="1" x14ac:dyDescent="0.3">
      <c r="A93" s="61" t="s">
        <v>59</v>
      </c>
      <c r="B93" s="66" t="s">
        <v>152</v>
      </c>
      <c r="C93" s="4">
        <v>0</v>
      </c>
      <c r="D93" s="4">
        <v>38</v>
      </c>
      <c r="E93" s="4">
        <v>66</v>
      </c>
      <c r="F93" s="4">
        <v>0</v>
      </c>
      <c r="G93" s="4">
        <v>3</v>
      </c>
      <c r="H93" s="4"/>
      <c r="I93" s="5"/>
      <c r="J93" s="4">
        <f t="shared" si="3"/>
        <v>107</v>
      </c>
      <c r="K93" s="68"/>
      <c r="L93" s="4">
        <v>0</v>
      </c>
    </row>
    <row r="94" spans="1:12" ht="14.15" customHeight="1" x14ac:dyDescent="0.3">
      <c r="A94" s="61" t="s">
        <v>153</v>
      </c>
      <c r="B94" t="s">
        <v>154</v>
      </c>
      <c r="C94" s="4">
        <v>0</v>
      </c>
      <c r="D94" s="4">
        <v>23</v>
      </c>
      <c r="E94" s="4">
        <v>64</v>
      </c>
      <c r="F94" s="4">
        <v>0</v>
      </c>
      <c r="G94" s="4">
        <v>0</v>
      </c>
      <c r="H94" s="4"/>
      <c r="I94" s="5"/>
      <c r="J94" s="4">
        <f t="shared" si="3"/>
        <v>87</v>
      </c>
      <c r="K94" s="68"/>
      <c r="L94" s="4">
        <v>0</v>
      </c>
    </row>
    <row r="95" spans="1:12" ht="14.15" customHeight="1" x14ac:dyDescent="0.3">
      <c r="B95" t="s">
        <v>155</v>
      </c>
      <c r="C95" s="4">
        <v>0</v>
      </c>
      <c r="D95" s="4">
        <v>25</v>
      </c>
      <c r="E95" s="4">
        <v>35</v>
      </c>
      <c r="F95" s="4">
        <v>0</v>
      </c>
      <c r="G95" s="4">
        <v>2</v>
      </c>
      <c r="H95" s="4"/>
      <c r="I95" s="5"/>
      <c r="J95" s="4">
        <f t="shared" si="3"/>
        <v>62</v>
      </c>
      <c r="K95" s="68"/>
      <c r="L95" s="4">
        <v>0</v>
      </c>
    </row>
    <row r="96" spans="1:12" ht="14.15" customHeight="1" x14ac:dyDescent="0.3">
      <c r="B96" t="s">
        <v>156</v>
      </c>
      <c r="C96" s="4">
        <v>0</v>
      </c>
      <c r="D96" s="4">
        <v>19</v>
      </c>
      <c r="E96" s="4">
        <v>29</v>
      </c>
      <c r="F96" s="4">
        <v>1</v>
      </c>
      <c r="G96" s="4">
        <v>1</v>
      </c>
      <c r="H96" s="4"/>
      <c r="I96" s="5"/>
      <c r="J96" s="4">
        <f t="shared" si="3"/>
        <v>50</v>
      </c>
      <c r="K96" s="68"/>
      <c r="L96" s="4">
        <v>0</v>
      </c>
    </row>
    <row r="97" spans="1:12" ht="14.15" customHeight="1" x14ac:dyDescent="0.3">
      <c r="B97" t="s">
        <v>157</v>
      </c>
      <c r="C97" s="4">
        <v>0</v>
      </c>
      <c r="D97" s="4">
        <v>7</v>
      </c>
      <c r="E97" s="4">
        <v>24</v>
      </c>
      <c r="F97" s="4">
        <v>0</v>
      </c>
      <c r="G97" s="4">
        <v>0</v>
      </c>
      <c r="H97" s="4"/>
      <c r="I97" s="5"/>
      <c r="J97" s="4">
        <f t="shared" si="3"/>
        <v>31</v>
      </c>
      <c r="K97" s="68"/>
      <c r="L97" s="4">
        <v>1</v>
      </c>
    </row>
    <row r="98" spans="1:12" ht="14.15" customHeight="1" x14ac:dyDescent="0.3">
      <c r="B98" t="s">
        <v>158</v>
      </c>
      <c r="C98" s="4">
        <v>0</v>
      </c>
      <c r="D98" s="4">
        <v>27</v>
      </c>
      <c r="E98" s="4">
        <v>92</v>
      </c>
      <c r="F98" s="4">
        <v>0</v>
      </c>
      <c r="G98" s="4">
        <v>2</v>
      </c>
      <c r="H98" s="4"/>
      <c r="I98" s="5"/>
      <c r="J98" s="4">
        <f t="shared" si="3"/>
        <v>121</v>
      </c>
      <c r="K98" s="68"/>
      <c r="L98" s="4">
        <v>0</v>
      </c>
    </row>
    <row r="99" spans="1:12" ht="14.15" customHeight="1" x14ac:dyDescent="0.3">
      <c r="A99" s="61" t="s">
        <v>159</v>
      </c>
      <c r="B99" t="s">
        <v>160</v>
      </c>
      <c r="C99" s="4">
        <v>0</v>
      </c>
      <c r="D99" s="4">
        <v>14</v>
      </c>
      <c r="E99" s="4">
        <v>19</v>
      </c>
      <c r="F99" s="4">
        <v>2</v>
      </c>
      <c r="G99" s="4">
        <v>2</v>
      </c>
      <c r="H99" s="4"/>
      <c r="I99" s="5"/>
      <c r="J99" s="4">
        <f t="shared" si="3"/>
        <v>37</v>
      </c>
      <c r="K99" s="68"/>
      <c r="L99" s="4">
        <v>1</v>
      </c>
    </row>
    <row r="100" spans="1:12" ht="14.15" customHeight="1" x14ac:dyDescent="0.3">
      <c r="B100" t="s">
        <v>161</v>
      </c>
      <c r="C100" s="4">
        <v>0</v>
      </c>
      <c r="D100" s="4">
        <v>6</v>
      </c>
      <c r="E100" s="4">
        <v>16</v>
      </c>
      <c r="F100" s="4">
        <v>0</v>
      </c>
      <c r="G100" s="4">
        <v>0</v>
      </c>
      <c r="H100" s="4"/>
      <c r="I100" s="5"/>
      <c r="J100" s="4">
        <f t="shared" si="3"/>
        <v>22</v>
      </c>
      <c r="K100" s="68"/>
      <c r="L100" s="4">
        <v>0</v>
      </c>
    </row>
    <row r="101" spans="1:12" ht="14.15" customHeight="1" x14ac:dyDescent="0.3">
      <c r="A101" s="61" t="s">
        <v>162</v>
      </c>
      <c r="B101" t="s">
        <v>163</v>
      </c>
      <c r="C101" s="4">
        <v>0</v>
      </c>
      <c r="D101" s="4">
        <v>19</v>
      </c>
      <c r="E101" s="4">
        <v>50</v>
      </c>
      <c r="F101" s="4">
        <v>0</v>
      </c>
      <c r="G101" s="4">
        <v>1</v>
      </c>
      <c r="H101" s="4"/>
      <c r="I101" s="5"/>
      <c r="J101" s="4">
        <f t="shared" si="3"/>
        <v>70</v>
      </c>
      <c r="K101" s="68"/>
      <c r="L101" s="4">
        <v>0</v>
      </c>
    </row>
    <row r="102" spans="1:12" ht="14.15" customHeight="1" x14ac:dyDescent="0.3">
      <c r="B102" t="s">
        <v>164</v>
      </c>
      <c r="C102" s="4">
        <v>0</v>
      </c>
      <c r="D102" s="4">
        <v>15</v>
      </c>
      <c r="E102" s="4">
        <v>42</v>
      </c>
      <c r="F102" s="4">
        <v>0</v>
      </c>
      <c r="G102" s="4">
        <v>2</v>
      </c>
      <c r="H102" s="4"/>
      <c r="I102" s="5"/>
      <c r="J102" s="4">
        <f t="shared" si="3"/>
        <v>59</v>
      </c>
      <c r="K102" s="68"/>
      <c r="L102" s="4">
        <v>0</v>
      </c>
    </row>
    <row r="103" spans="1:12" ht="14.15" customHeight="1" x14ac:dyDescent="0.3">
      <c r="B103" t="s">
        <v>67</v>
      </c>
      <c r="C103" s="4">
        <v>0</v>
      </c>
      <c r="D103" s="4">
        <v>17</v>
      </c>
      <c r="E103" s="4">
        <v>32</v>
      </c>
      <c r="F103" s="4">
        <v>0</v>
      </c>
      <c r="G103" s="4">
        <v>0</v>
      </c>
      <c r="H103" s="4"/>
      <c r="I103" s="5"/>
      <c r="J103" s="4">
        <f t="shared" si="3"/>
        <v>49</v>
      </c>
      <c r="K103" s="68"/>
      <c r="L103" s="4">
        <v>0</v>
      </c>
    </row>
    <row r="104" spans="1:12" ht="14.15" customHeight="1" x14ac:dyDescent="0.3">
      <c r="A104" s="61" t="s">
        <v>165</v>
      </c>
      <c r="B104" t="s">
        <v>166</v>
      </c>
      <c r="C104" s="4">
        <v>0</v>
      </c>
      <c r="D104" s="4">
        <v>15</v>
      </c>
      <c r="E104" s="4">
        <v>16</v>
      </c>
      <c r="F104" s="4">
        <v>0</v>
      </c>
      <c r="G104" s="4">
        <v>1</v>
      </c>
      <c r="H104" s="4"/>
      <c r="I104" s="5"/>
      <c r="J104" s="4">
        <f t="shared" si="3"/>
        <v>32</v>
      </c>
      <c r="K104" s="68"/>
      <c r="L104" s="4">
        <v>0</v>
      </c>
    </row>
    <row r="105" spans="1:12" ht="14.15" customHeight="1" x14ac:dyDescent="0.3">
      <c r="A105" s="61" t="s">
        <v>167</v>
      </c>
      <c r="B105" t="s">
        <v>168</v>
      </c>
      <c r="C105" s="4">
        <v>0</v>
      </c>
      <c r="D105" s="4">
        <v>11</v>
      </c>
      <c r="E105" s="4">
        <v>21</v>
      </c>
      <c r="F105" s="4">
        <v>0</v>
      </c>
      <c r="G105" s="4">
        <v>0</v>
      </c>
      <c r="H105" s="4"/>
      <c r="I105" s="5"/>
      <c r="J105" s="4">
        <f t="shared" si="3"/>
        <v>32</v>
      </c>
      <c r="K105" s="68"/>
      <c r="L105" s="4">
        <v>0</v>
      </c>
    </row>
    <row r="106" spans="1:12" ht="14.15" customHeight="1" x14ac:dyDescent="0.3">
      <c r="A106" s="61" t="s">
        <v>169</v>
      </c>
      <c r="B106" t="s">
        <v>170</v>
      </c>
      <c r="C106" s="4">
        <v>0</v>
      </c>
      <c r="D106" s="4">
        <v>11</v>
      </c>
      <c r="E106" s="4">
        <v>28</v>
      </c>
      <c r="F106" s="4">
        <v>0</v>
      </c>
      <c r="G106" s="4">
        <v>0</v>
      </c>
      <c r="H106" s="4"/>
      <c r="I106" s="5"/>
      <c r="J106" s="4">
        <f t="shared" si="3"/>
        <v>39</v>
      </c>
      <c r="K106" s="68"/>
      <c r="L106" s="4">
        <v>0</v>
      </c>
    </row>
    <row r="107" spans="1:12" ht="14.15" customHeight="1" x14ac:dyDescent="0.3">
      <c r="B107" t="s">
        <v>75</v>
      </c>
      <c r="C107" s="4">
        <v>0</v>
      </c>
      <c r="D107" s="4">
        <v>4</v>
      </c>
      <c r="E107" s="4">
        <v>15</v>
      </c>
      <c r="F107" s="4">
        <v>0</v>
      </c>
      <c r="G107" s="4">
        <v>0</v>
      </c>
      <c r="H107" s="4"/>
      <c r="I107" s="5"/>
      <c r="J107" s="4">
        <f t="shared" si="3"/>
        <v>19</v>
      </c>
      <c r="K107" s="68"/>
      <c r="L107" s="4">
        <v>0</v>
      </c>
    </row>
    <row r="108" spans="1:12" ht="14.15" customHeight="1" x14ac:dyDescent="0.3">
      <c r="B108" t="s">
        <v>76</v>
      </c>
      <c r="C108" s="4">
        <v>0</v>
      </c>
      <c r="D108" s="4">
        <v>18</v>
      </c>
      <c r="E108" s="4">
        <v>33</v>
      </c>
      <c r="F108" s="4">
        <v>1</v>
      </c>
      <c r="G108" s="4">
        <v>1</v>
      </c>
      <c r="H108" s="4"/>
      <c r="I108" s="5"/>
      <c r="J108" s="4">
        <f t="shared" si="3"/>
        <v>53</v>
      </c>
      <c r="K108" s="68"/>
      <c r="L108" s="4">
        <v>0</v>
      </c>
    </row>
    <row r="109" spans="1:12" ht="14.15" customHeight="1" x14ac:dyDescent="0.3">
      <c r="A109" s="61" t="s">
        <v>171</v>
      </c>
      <c r="B109" t="s">
        <v>78</v>
      </c>
      <c r="C109" s="4">
        <v>1</v>
      </c>
      <c r="D109" s="4">
        <v>13</v>
      </c>
      <c r="E109" s="4">
        <v>16</v>
      </c>
      <c r="F109" s="4">
        <v>0</v>
      </c>
      <c r="G109" s="4">
        <v>0</v>
      </c>
      <c r="H109" s="4"/>
      <c r="I109" s="5"/>
      <c r="J109" s="4">
        <f t="shared" si="3"/>
        <v>30</v>
      </c>
      <c r="K109" s="68"/>
      <c r="L109" s="4">
        <v>0</v>
      </c>
    </row>
    <row r="110" spans="1:12" ht="14.15" customHeight="1" x14ac:dyDescent="0.3">
      <c r="B110" t="s">
        <v>172</v>
      </c>
      <c r="C110" s="4">
        <v>0</v>
      </c>
      <c r="D110" s="4">
        <v>21</v>
      </c>
      <c r="E110" s="4">
        <v>28</v>
      </c>
      <c r="F110" s="4">
        <v>1</v>
      </c>
      <c r="G110" s="4">
        <v>0</v>
      </c>
      <c r="H110" s="4"/>
      <c r="I110" s="5"/>
      <c r="J110" s="4">
        <f t="shared" si="3"/>
        <v>50</v>
      </c>
      <c r="K110" s="68"/>
      <c r="L110" s="4">
        <v>0</v>
      </c>
    </row>
    <row r="111" spans="1:12" ht="14.15" customHeight="1" x14ac:dyDescent="0.3">
      <c r="A111" s="61" t="s">
        <v>173</v>
      </c>
      <c r="B111" t="s">
        <v>80</v>
      </c>
      <c r="C111" s="4">
        <v>0</v>
      </c>
      <c r="D111" s="4">
        <v>29</v>
      </c>
      <c r="E111" s="4">
        <v>37</v>
      </c>
      <c r="F111" s="4">
        <v>0</v>
      </c>
      <c r="G111" s="4">
        <v>0</v>
      </c>
      <c r="H111" s="4"/>
      <c r="I111" s="5"/>
      <c r="J111" s="4">
        <f t="shared" si="3"/>
        <v>66</v>
      </c>
      <c r="K111" s="68"/>
      <c r="L111" s="4">
        <v>0</v>
      </c>
    </row>
    <row r="112" spans="1:12" ht="14.15" customHeight="1" x14ac:dyDescent="0.3">
      <c r="A112" s="61" t="s">
        <v>174</v>
      </c>
      <c r="B112" t="s">
        <v>175</v>
      </c>
      <c r="C112" s="4">
        <v>1</v>
      </c>
      <c r="D112" s="4">
        <v>23</v>
      </c>
      <c r="E112" s="4">
        <v>34</v>
      </c>
      <c r="F112" s="4">
        <v>0</v>
      </c>
      <c r="G112" s="4">
        <v>1</v>
      </c>
      <c r="H112" s="4"/>
      <c r="I112" s="5"/>
      <c r="J112" s="4">
        <f t="shared" si="3"/>
        <v>59</v>
      </c>
      <c r="K112" s="68"/>
      <c r="L112" s="4">
        <v>1</v>
      </c>
    </row>
    <row r="113" spans="1:12" ht="14.15" customHeight="1" x14ac:dyDescent="0.3">
      <c r="B113" t="s">
        <v>176</v>
      </c>
      <c r="C113" s="4">
        <v>0</v>
      </c>
      <c r="D113" s="4">
        <v>11</v>
      </c>
      <c r="E113" s="4">
        <v>21</v>
      </c>
      <c r="F113" s="4">
        <v>0</v>
      </c>
      <c r="G113" s="4">
        <v>0</v>
      </c>
      <c r="H113" s="4"/>
      <c r="I113" s="5"/>
      <c r="J113" s="4">
        <f t="shared" si="3"/>
        <v>32</v>
      </c>
      <c r="K113" s="68"/>
      <c r="L113" s="4">
        <v>0</v>
      </c>
    </row>
    <row r="114" spans="1:12" ht="14.15" customHeight="1" x14ac:dyDescent="0.3">
      <c r="A114" s="61" t="s">
        <v>83</v>
      </c>
      <c r="B114" t="s">
        <v>177</v>
      </c>
      <c r="C114" s="4">
        <v>0</v>
      </c>
      <c r="D114" s="4">
        <v>8</v>
      </c>
      <c r="E114" s="4">
        <v>8</v>
      </c>
      <c r="F114" s="4">
        <v>0</v>
      </c>
      <c r="G114" s="4">
        <v>0</v>
      </c>
      <c r="H114" s="4"/>
      <c r="I114" s="5"/>
      <c r="J114" s="4">
        <f t="shared" si="3"/>
        <v>16</v>
      </c>
      <c r="K114" s="68"/>
      <c r="L114" s="4">
        <v>0</v>
      </c>
    </row>
    <row r="115" spans="1:12" ht="14.15" customHeight="1" x14ac:dyDescent="0.3">
      <c r="B115" t="s">
        <v>178</v>
      </c>
      <c r="C115" s="4">
        <v>0</v>
      </c>
      <c r="D115" s="4">
        <v>9</v>
      </c>
      <c r="E115" s="4">
        <v>17</v>
      </c>
      <c r="F115" s="4">
        <v>0</v>
      </c>
      <c r="G115" s="4">
        <v>0</v>
      </c>
      <c r="H115" s="4"/>
      <c r="I115" s="5"/>
      <c r="J115" s="4">
        <f t="shared" si="3"/>
        <v>26</v>
      </c>
      <c r="K115" s="68"/>
      <c r="L115" s="4">
        <v>0</v>
      </c>
    </row>
    <row r="116" spans="1:12" ht="14.15" customHeight="1" x14ac:dyDescent="0.3">
      <c r="B116" t="s">
        <v>179</v>
      </c>
      <c r="C116" s="4">
        <v>0</v>
      </c>
      <c r="D116" s="4">
        <v>16</v>
      </c>
      <c r="E116" s="4">
        <v>28</v>
      </c>
      <c r="F116" s="4">
        <v>0</v>
      </c>
      <c r="G116" s="4">
        <v>0</v>
      </c>
      <c r="H116" s="4"/>
      <c r="I116" s="5"/>
      <c r="J116" s="4">
        <f t="shared" si="3"/>
        <v>44</v>
      </c>
      <c r="K116" s="68"/>
      <c r="L116" s="4">
        <v>0</v>
      </c>
    </row>
    <row r="117" spans="1:12" ht="14.15" customHeight="1" x14ac:dyDescent="0.3">
      <c r="A117" s="76" t="s">
        <v>146</v>
      </c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</row>
    <row r="118" spans="1:12" ht="14.15" customHeight="1" x14ac:dyDescent="0.3">
      <c r="A118" s="61" t="s">
        <v>83</v>
      </c>
      <c r="B118" s="66" t="s">
        <v>84</v>
      </c>
      <c r="C118" s="4">
        <v>1</v>
      </c>
      <c r="D118" s="4">
        <v>12</v>
      </c>
      <c r="E118" s="4">
        <v>9</v>
      </c>
      <c r="F118" s="4">
        <v>0</v>
      </c>
      <c r="G118" s="4">
        <v>0</v>
      </c>
      <c r="H118" s="4"/>
      <c r="I118" s="5"/>
      <c r="J118" s="4">
        <f t="shared" ref="J118:J145" si="4">SUM(C118:G118)</f>
        <v>22</v>
      </c>
      <c r="K118" s="68"/>
      <c r="L118" s="4">
        <v>0</v>
      </c>
    </row>
    <row r="119" spans="1:12" ht="14.15" customHeight="1" x14ac:dyDescent="0.3">
      <c r="B119" t="s">
        <v>180</v>
      </c>
      <c r="C119" s="4">
        <v>1</v>
      </c>
      <c r="D119" s="4">
        <v>6</v>
      </c>
      <c r="E119" s="4">
        <v>18</v>
      </c>
      <c r="F119" s="4">
        <v>0</v>
      </c>
      <c r="G119" s="4">
        <v>0</v>
      </c>
      <c r="H119" s="4"/>
      <c r="I119" s="5"/>
      <c r="J119" s="4">
        <f t="shared" si="4"/>
        <v>25</v>
      </c>
      <c r="K119" s="68"/>
      <c r="L119" s="4">
        <v>0</v>
      </c>
    </row>
    <row r="120" spans="1:12" ht="14.15" customHeight="1" x14ac:dyDescent="0.3">
      <c r="A120" s="61" t="s">
        <v>181</v>
      </c>
      <c r="B120" t="s">
        <v>182</v>
      </c>
      <c r="C120" s="4">
        <v>0</v>
      </c>
      <c r="D120" s="4">
        <v>4</v>
      </c>
      <c r="E120" s="4">
        <v>16</v>
      </c>
      <c r="F120" s="4">
        <v>0</v>
      </c>
      <c r="G120" s="4">
        <v>1</v>
      </c>
      <c r="H120" s="4"/>
      <c r="I120" s="5"/>
      <c r="J120" s="4">
        <f t="shared" si="4"/>
        <v>21</v>
      </c>
      <c r="K120" s="68"/>
      <c r="L120" s="4">
        <v>0</v>
      </c>
    </row>
    <row r="121" spans="1:12" ht="14.15" customHeight="1" x14ac:dyDescent="0.3">
      <c r="B121" t="s">
        <v>183</v>
      </c>
      <c r="C121" s="4">
        <v>0</v>
      </c>
      <c r="D121" s="4">
        <v>10</v>
      </c>
      <c r="E121" s="4">
        <v>12</v>
      </c>
      <c r="F121" s="4">
        <v>0</v>
      </c>
      <c r="G121" s="4">
        <v>0</v>
      </c>
      <c r="H121" s="4"/>
      <c r="I121" s="5"/>
      <c r="J121" s="4">
        <f t="shared" si="4"/>
        <v>22</v>
      </c>
      <c r="K121" s="68"/>
      <c r="L121" s="4">
        <v>0</v>
      </c>
    </row>
    <row r="122" spans="1:12" ht="14.15" customHeight="1" x14ac:dyDescent="0.3">
      <c r="A122" s="61" t="s">
        <v>181</v>
      </c>
      <c r="B122" t="s">
        <v>184</v>
      </c>
      <c r="C122" s="4">
        <v>0</v>
      </c>
      <c r="D122" s="4">
        <v>11</v>
      </c>
      <c r="E122" s="4">
        <v>9</v>
      </c>
      <c r="F122" s="4">
        <v>0</v>
      </c>
      <c r="G122" s="4">
        <v>0</v>
      </c>
      <c r="H122" s="4"/>
      <c r="I122" s="5"/>
      <c r="J122" s="4">
        <f t="shared" si="4"/>
        <v>20</v>
      </c>
      <c r="K122" s="68"/>
      <c r="L122" s="4">
        <v>0</v>
      </c>
    </row>
    <row r="123" spans="1:12" ht="14.15" customHeight="1" x14ac:dyDescent="0.3">
      <c r="A123" s="61" t="s">
        <v>185</v>
      </c>
      <c r="B123" t="s">
        <v>186</v>
      </c>
      <c r="C123" s="4">
        <v>0</v>
      </c>
      <c r="D123" s="4">
        <v>7</v>
      </c>
      <c r="E123" s="4">
        <v>15</v>
      </c>
      <c r="F123" s="4">
        <v>0</v>
      </c>
      <c r="G123" s="4">
        <v>0</v>
      </c>
      <c r="H123" s="4"/>
      <c r="I123" s="5"/>
      <c r="J123" s="4">
        <f t="shared" si="4"/>
        <v>22</v>
      </c>
      <c r="K123" s="68"/>
      <c r="L123" s="4">
        <v>0</v>
      </c>
    </row>
    <row r="124" spans="1:12" ht="14.15" customHeight="1" x14ac:dyDescent="0.3">
      <c r="A124" s="61" t="s">
        <v>187</v>
      </c>
      <c r="B124" t="s">
        <v>188</v>
      </c>
      <c r="C124" s="4">
        <v>0</v>
      </c>
      <c r="D124" s="4">
        <v>21</v>
      </c>
      <c r="E124" s="4">
        <v>30</v>
      </c>
      <c r="F124" s="4">
        <v>1</v>
      </c>
      <c r="G124" s="4">
        <v>2</v>
      </c>
      <c r="H124" s="4"/>
      <c r="I124" s="5"/>
      <c r="J124" s="4">
        <f t="shared" si="4"/>
        <v>54</v>
      </c>
      <c r="K124" s="68"/>
      <c r="L124" s="4">
        <v>0</v>
      </c>
    </row>
    <row r="125" spans="1:12" ht="14.15" customHeight="1" x14ac:dyDescent="0.3">
      <c r="B125" t="s">
        <v>189</v>
      </c>
      <c r="C125" s="4">
        <v>1</v>
      </c>
      <c r="D125" s="4">
        <v>18</v>
      </c>
      <c r="E125" s="4">
        <v>29</v>
      </c>
      <c r="F125" s="4">
        <v>0</v>
      </c>
      <c r="G125" s="4">
        <v>1</v>
      </c>
      <c r="H125" s="4"/>
      <c r="I125" s="5"/>
      <c r="J125" s="4">
        <f t="shared" si="4"/>
        <v>49</v>
      </c>
      <c r="K125" s="68"/>
      <c r="L125" s="4">
        <v>0</v>
      </c>
    </row>
    <row r="126" spans="1:12" ht="14.15" customHeight="1" x14ac:dyDescent="0.3">
      <c r="A126" s="61" t="s">
        <v>190</v>
      </c>
      <c r="B126" t="s">
        <v>191</v>
      </c>
      <c r="C126" s="4">
        <v>0</v>
      </c>
      <c r="D126" s="4">
        <v>10</v>
      </c>
      <c r="E126" s="4">
        <v>14</v>
      </c>
      <c r="F126" s="4">
        <v>0</v>
      </c>
      <c r="G126" s="4">
        <v>0</v>
      </c>
      <c r="H126" s="4"/>
      <c r="I126" s="5"/>
      <c r="J126" s="4">
        <f t="shared" si="4"/>
        <v>24</v>
      </c>
      <c r="K126" s="68"/>
      <c r="L126" s="4">
        <v>0</v>
      </c>
    </row>
    <row r="127" spans="1:12" ht="14.15" customHeight="1" x14ac:dyDescent="0.3">
      <c r="A127" s="61" t="s">
        <v>192</v>
      </c>
      <c r="B127" t="s">
        <v>193</v>
      </c>
      <c r="C127" s="4">
        <v>0</v>
      </c>
      <c r="D127" s="4">
        <v>1</v>
      </c>
      <c r="E127" s="4">
        <v>9</v>
      </c>
      <c r="F127" s="4">
        <v>0</v>
      </c>
      <c r="G127" s="4">
        <v>0</v>
      </c>
      <c r="H127" s="4"/>
      <c r="I127" s="5"/>
      <c r="J127" s="4">
        <f t="shared" si="4"/>
        <v>10</v>
      </c>
      <c r="K127" s="68"/>
      <c r="L127" s="4">
        <v>0</v>
      </c>
    </row>
    <row r="128" spans="1:12" ht="14.15" customHeight="1" x14ac:dyDescent="0.3">
      <c r="A128" s="61" t="s">
        <v>194</v>
      </c>
      <c r="B128" t="s">
        <v>195</v>
      </c>
      <c r="C128" s="4">
        <v>0</v>
      </c>
      <c r="D128" s="4">
        <v>19</v>
      </c>
      <c r="E128" s="4">
        <v>25</v>
      </c>
      <c r="F128" s="4">
        <v>0</v>
      </c>
      <c r="G128" s="4">
        <v>1</v>
      </c>
      <c r="H128" s="4"/>
      <c r="I128" s="5"/>
      <c r="J128" s="4">
        <f t="shared" si="4"/>
        <v>45</v>
      </c>
      <c r="K128" s="68"/>
      <c r="L128" s="4">
        <v>0</v>
      </c>
    </row>
    <row r="129" spans="1:12" ht="14.15" customHeight="1" x14ac:dyDescent="0.3">
      <c r="B129" t="s">
        <v>196</v>
      </c>
      <c r="C129" s="4">
        <v>0</v>
      </c>
      <c r="D129" s="4">
        <v>8</v>
      </c>
      <c r="E129" s="4">
        <v>8</v>
      </c>
      <c r="F129" s="4">
        <v>0</v>
      </c>
      <c r="G129" s="4">
        <v>0</v>
      </c>
      <c r="H129" s="4"/>
      <c r="I129" s="5"/>
      <c r="J129" s="4">
        <f t="shared" si="4"/>
        <v>16</v>
      </c>
      <c r="K129" s="68"/>
      <c r="L129" s="4">
        <v>0</v>
      </c>
    </row>
    <row r="130" spans="1:12" ht="14.15" customHeight="1" x14ac:dyDescent="0.3">
      <c r="A130" s="61" t="s">
        <v>197</v>
      </c>
      <c r="B130" t="s">
        <v>198</v>
      </c>
      <c r="C130" s="4">
        <v>0</v>
      </c>
      <c r="D130" s="4">
        <v>8</v>
      </c>
      <c r="E130" s="4">
        <v>10</v>
      </c>
      <c r="F130" s="4">
        <v>0</v>
      </c>
      <c r="G130" s="4">
        <v>0</v>
      </c>
      <c r="H130" s="4"/>
      <c r="I130" s="5"/>
      <c r="J130" s="4">
        <f t="shared" si="4"/>
        <v>18</v>
      </c>
      <c r="K130" s="68"/>
      <c r="L130" s="4">
        <v>0</v>
      </c>
    </row>
    <row r="131" spans="1:12" ht="14.15" customHeight="1" x14ac:dyDescent="0.3">
      <c r="A131" s="61" t="s">
        <v>199</v>
      </c>
      <c r="B131" t="s">
        <v>93</v>
      </c>
      <c r="C131" s="4">
        <v>0</v>
      </c>
      <c r="D131" s="4">
        <v>15</v>
      </c>
      <c r="E131" s="4">
        <v>41</v>
      </c>
      <c r="F131" s="4">
        <v>0</v>
      </c>
      <c r="G131" s="4">
        <v>0</v>
      </c>
      <c r="H131" s="4"/>
      <c r="I131" s="5"/>
      <c r="J131" s="4">
        <f t="shared" si="4"/>
        <v>56</v>
      </c>
      <c r="K131" s="68"/>
      <c r="L131" s="4">
        <v>0</v>
      </c>
    </row>
    <row r="132" spans="1:12" ht="14.15" customHeight="1" x14ac:dyDescent="0.3">
      <c r="A132" s="61" t="s">
        <v>200</v>
      </c>
      <c r="B132" t="s">
        <v>95</v>
      </c>
      <c r="C132" s="4">
        <v>0</v>
      </c>
      <c r="D132" s="4">
        <v>11</v>
      </c>
      <c r="E132" s="4">
        <v>16</v>
      </c>
      <c r="F132" s="4">
        <v>0</v>
      </c>
      <c r="G132" s="4">
        <v>1</v>
      </c>
      <c r="H132" s="4"/>
      <c r="I132" s="5"/>
      <c r="J132" s="4">
        <f t="shared" si="4"/>
        <v>28</v>
      </c>
      <c r="K132" s="68"/>
      <c r="L132" s="4">
        <v>0</v>
      </c>
    </row>
    <row r="133" spans="1:12" ht="14.15" customHeight="1" x14ac:dyDescent="0.3">
      <c r="A133" s="61" t="s">
        <v>201</v>
      </c>
      <c r="B133" t="s">
        <v>202</v>
      </c>
      <c r="C133" s="4">
        <v>0</v>
      </c>
      <c r="D133" s="4">
        <v>14</v>
      </c>
      <c r="E133" s="4">
        <v>37</v>
      </c>
      <c r="F133" s="4">
        <v>0</v>
      </c>
      <c r="G133" s="4">
        <v>1</v>
      </c>
      <c r="H133" s="4"/>
      <c r="I133" s="5"/>
      <c r="J133" s="4">
        <f t="shared" si="4"/>
        <v>52</v>
      </c>
      <c r="K133" s="68"/>
      <c r="L133" s="4">
        <v>0</v>
      </c>
    </row>
    <row r="134" spans="1:12" ht="14.15" customHeight="1" x14ac:dyDescent="0.3">
      <c r="B134" t="s">
        <v>203</v>
      </c>
      <c r="C134" s="4">
        <v>0</v>
      </c>
      <c r="D134" s="4">
        <v>14</v>
      </c>
      <c r="E134" s="4">
        <v>23</v>
      </c>
      <c r="F134" s="4">
        <v>0</v>
      </c>
      <c r="G134" s="4">
        <v>0</v>
      </c>
      <c r="H134" s="4"/>
      <c r="I134" s="5"/>
      <c r="J134" s="4">
        <f t="shared" si="4"/>
        <v>37</v>
      </c>
      <c r="K134" s="68"/>
      <c r="L134" s="4">
        <v>0</v>
      </c>
    </row>
    <row r="135" spans="1:12" ht="14.15" customHeight="1" x14ac:dyDescent="0.3">
      <c r="A135" s="61" t="s">
        <v>204</v>
      </c>
      <c r="B135" t="s">
        <v>205</v>
      </c>
      <c r="C135" s="4">
        <v>0</v>
      </c>
      <c r="D135" s="4">
        <v>5</v>
      </c>
      <c r="E135" s="4">
        <v>7</v>
      </c>
      <c r="F135" s="4">
        <v>0</v>
      </c>
      <c r="G135" s="4">
        <v>0</v>
      </c>
      <c r="H135" s="4"/>
      <c r="I135" s="5"/>
      <c r="J135" s="4">
        <f t="shared" si="4"/>
        <v>12</v>
      </c>
      <c r="K135" s="68"/>
      <c r="L135" s="4">
        <v>1</v>
      </c>
    </row>
    <row r="136" spans="1:12" ht="14.15" customHeight="1" x14ac:dyDescent="0.3">
      <c r="A136" s="61" t="s">
        <v>206</v>
      </c>
      <c r="B136" t="s">
        <v>207</v>
      </c>
      <c r="C136" s="4">
        <v>0</v>
      </c>
      <c r="D136" s="4">
        <v>14</v>
      </c>
      <c r="E136" s="4">
        <v>22</v>
      </c>
      <c r="F136" s="4">
        <v>0</v>
      </c>
      <c r="G136" s="4">
        <v>0</v>
      </c>
      <c r="H136" s="4"/>
      <c r="I136" s="5"/>
      <c r="J136" s="4">
        <f t="shared" si="4"/>
        <v>36</v>
      </c>
      <c r="K136" s="68"/>
      <c r="L136" s="4">
        <v>0</v>
      </c>
    </row>
    <row r="137" spans="1:12" ht="14.15" customHeight="1" x14ac:dyDescent="0.3">
      <c r="B137" s="66" t="s">
        <v>208</v>
      </c>
      <c r="C137" s="4">
        <v>0</v>
      </c>
      <c r="D137" s="4">
        <v>17</v>
      </c>
      <c r="E137" s="4">
        <v>57</v>
      </c>
      <c r="F137" s="4">
        <v>0</v>
      </c>
      <c r="G137" s="4">
        <v>0</v>
      </c>
      <c r="H137" s="4"/>
      <c r="I137" s="5"/>
      <c r="J137" s="4">
        <f t="shared" si="4"/>
        <v>74</v>
      </c>
      <c r="K137" s="68"/>
      <c r="L137" s="4">
        <v>0</v>
      </c>
    </row>
    <row r="138" spans="1:12" ht="14.15" customHeight="1" x14ac:dyDescent="0.3">
      <c r="A138" s="61" t="s">
        <v>209</v>
      </c>
      <c r="B138" t="s">
        <v>210</v>
      </c>
      <c r="C138" s="4">
        <v>0</v>
      </c>
      <c r="D138" s="4">
        <v>13</v>
      </c>
      <c r="E138" s="4">
        <v>35</v>
      </c>
      <c r="F138" s="4">
        <v>0</v>
      </c>
      <c r="G138" s="4">
        <v>0</v>
      </c>
      <c r="H138" s="4"/>
      <c r="I138" s="5"/>
      <c r="J138" s="4">
        <f t="shared" si="4"/>
        <v>48</v>
      </c>
      <c r="K138" s="68"/>
      <c r="L138" s="4">
        <v>0</v>
      </c>
    </row>
    <row r="139" spans="1:12" ht="14.15" customHeight="1" x14ac:dyDescent="0.3">
      <c r="B139" t="s">
        <v>211</v>
      </c>
      <c r="C139" s="4">
        <v>0</v>
      </c>
      <c r="D139" s="4">
        <v>13</v>
      </c>
      <c r="E139" s="4">
        <v>35</v>
      </c>
      <c r="F139" s="4">
        <v>0</v>
      </c>
      <c r="G139" s="4">
        <v>2</v>
      </c>
      <c r="H139" s="4"/>
      <c r="I139" s="5"/>
      <c r="J139" s="4">
        <f t="shared" si="4"/>
        <v>50</v>
      </c>
      <c r="K139" s="68"/>
      <c r="L139" s="4">
        <v>0</v>
      </c>
    </row>
    <row r="140" spans="1:12" ht="14.15" customHeight="1" x14ac:dyDescent="0.3">
      <c r="A140" s="61" t="s">
        <v>212</v>
      </c>
      <c r="B140" t="s">
        <v>213</v>
      </c>
      <c r="C140" s="4">
        <v>1</v>
      </c>
      <c r="D140" s="4">
        <v>9</v>
      </c>
      <c r="E140" s="4">
        <v>33</v>
      </c>
      <c r="F140" s="4">
        <v>1</v>
      </c>
      <c r="G140" s="4">
        <v>1</v>
      </c>
      <c r="H140" s="4"/>
      <c r="I140" s="5"/>
      <c r="J140" s="4">
        <f t="shared" si="4"/>
        <v>45</v>
      </c>
      <c r="K140" s="68"/>
      <c r="L140" s="4">
        <v>0</v>
      </c>
    </row>
    <row r="141" spans="1:12" ht="14.15" customHeight="1" x14ac:dyDescent="0.3">
      <c r="A141" s="61" t="s">
        <v>214</v>
      </c>
      <c r="B141" t="s">
        <v>215</v>
      </c>
      <c r="C141" s="4">
        <v>0</v>
      </c>
      <c r="D141" s="4">
        <v>13</v>
      </c>
      <c r="E141" s="4">
        <v>25</v>
      </c>
      <c r="F141" s="4">
        <v>0</v>
      </c>
      <c r="G141" s="4">
        <v>0</v>
      </c>
      <c r="H141" s="4"/>
      <c r="I141" s="5"/>
      <c r="J141" s="4">
        <f t="shared" si="4"/>
        <v>38</v>
      </c>
      <c r="K141" s="68"/>
      <c r="L141" s="4">
        <v>0</v>
      </c>
    </row>
    <row r="142" spans="1:12" ht="14.15" customHeight="1" x14ac:dyDescent="0.3">
      <c r="A142" s="61" t="s">
        <v>216</v>
      </c>
      <c r="B142" t="s">
        <v>217</v>
      </c>
      <c r="C142" s="4">
        <v>0</v>
      </c>
      <c r="D142" s="4">
        <v>31</v>
      </c>
      <c r="E142" s="4">
        <v>57</v>
      </c>
      <c r="F142" s="4">
        <v>0</v>
      </c>
      <c r="G142" s="4">
        <v>2</v>
      </c>
      <c r="H142" s="4"/>
      <c r="I142" s="5"/>
      <c r="J142" s="4">
        <f t="shared" si="4"/>
        <v>90</v>
      </c>
      <c r="K142" s="68"/>
      <c r="L142" s="4">
        <v>1</v>
      </c>
    </row>
    <row r="143" spans="1:12" ht="14.15" customHeight="1" x14ac:dyDescent="0.3">
      <c r="A143" s="61" t="s">
        <v>218</v>
      </c>
      <c r="B143" t="s">
        <v>219</v>
      </c>
      <c r="C143" s="4">
        <v>0</v>
      </c>
      <c r="D143" s="4">
        <v>9</v>
      </c>
      <c r="E143" s="4">
        <v>7</v>
      </c>
      <c r="F143" s="4">
        <v>0</v>
      </c>
      <c r="G143" s="4">
        <v>0</v>
      </c>
      <c r="H143" s="4"/>
      <c r="I143" s="5"/>
      <c r="J143" s="4">
        <f t="shared" si="4"/>
        <v>16</v>
      </c>
      <c r="K143" s="68"/>
      <c r="L143" s="4">
        <v>0</v>
      </c>
    </row>
    <row r="144" spans="1:12" ht="14.15" customHeight="1" x14ac:dyDescent="0.3">
      <c r="B144" t="s">
        <v>107</v>
      </c>
      <c r="C144" s="4">
        <v>0</v>
      </c>
      <c r="D144" s="4">
        <v>3</v>
      </c>
      <c r="E144" s="4">
        <v>26</v>
      </c>
      <c r="F144" s="4">
        <v>0</v>
      </c>
      <c r="G144" s="4">
        <v>0</v>
      </c>
      <c r="H144" s="4"/>
      <c r="I144" s="5"/>
      <c r="J144" s="4">
        <f t="shared" si="4"/>
        <v>29</v>
      </c>
      <c r="K144" s="68"/>
      <c r="L144" s="4">
        <v>0</v>
      </c>
    </row>
    <row r="145" spans="1:12" ht="14.15" customHeight="1" x14ac:dyDescent="0.3">
      <c r="A145" s="61" t="s">
        <v>220</v>
      </c>
      <c r="B145" t="s">
        <v>221</v>
      </c>
      <c r="C145" s="4">
        <v>0</v>
      </c>
      <c r="D145" s="4">
        <v>11</v>
      </c>
      <c r="E145" s="4">
        <v>17</v>
      </c>
      <c r="F145" s="4">
        <v>0</v>
      </c>
      <c r="G145" s="4">
        <v>0</v>
      </c>
      <c r="H145" s="4"/>
      <c r="I145" s="5"/>
      <c r="J145" s="4">
        <f t="shared" si="4"/>
        <v>28</v>
      </c>
      <c r="K145" s="68"/>
      <c r="L145" s="4">
        <v>0</v>
      </c>
    </row>
    <row r="146" spans="1:12" ht="8.15" customHeight="1" x14ac:dyDescent="0.3">
      <c r="C146" s="4"/>
      <c r="D146" s="4"/>
      <c r="E146" s="4"/>
      <c r="F146" s="4"/>
      <c r="G146" s="4"/>
      <c r="H146" s="4"/>
      <c r="I146" s="5"/>
      <c r="J146" s="4"/>
      <c r="K146" s="68"/>
      <c r="L146" s="4"/>
    </row>
    <row r="147" spans="1:12" ht="14.15" customHeight="1" x14ac:dyDescent="0.3">
      <c r="B147" s="70" t="s">
        <v>222</v>
      </c>
      <c r="C147" s="4">
        <v>0</v>
      </c>
      <c r="D147" s="4">
        <v>30</v>
      </c>
      <c r="E147" s="4">
        <v>116</v>
      </c>
      <c r="F147" s="4">
        <v>1</v>
      </c>
      <c r="G147" s="4">
        <v>8</v>
      </c>
      <c r="H147" s="4"/>
      <c r="I147" s="5"/>
      <c r="J147" s="4">
        <f>SUM(C147:G147)</f>
        <v>155</v>
      </c>
      <c r="K147" s="68"/>
      <c r="L147" s="4">
        <v>1</v>
      </c>
    </row>
    <row r="148" spans="1:12" ht="14.15" customHeight="1" x14ac:dyDescent="0.3">
      <c r="B148" s="70" t="s">
        <v>223</v>
      </c>
      <c r="C148" s="4">
        <v>3</v>
      </c>
      <c r="D148" s="4">
        <v>227</v>
      </c>
      <c r="E148" s="4">
        <v>524</v>
      </c>
      <c r="F148" s="4">
        <v>6</v>
      </c>
      <c r="G148" s="4">
        <v>17</v>
      </c>
      <c r="H148" s="4"/>
      <c r="I148" s="5"/>
      <c r="J148" s="4">
        <f>SUM(C148:G148)</f>
        <v>777</v>
      </c>
      <c r="K148" s="68"/>
      <c r="L148" s="4">
        <v>11</v>
      </c>
    </row>
    <row r="149" spans="1:12" ht="14.15" customHeight="1" x14ac:dyDescent="0.3">
      <c r="B149" s="70" t="s">
        <v>224</v>
      </c>
      <c r="C149" s="4">
        <v>0</v>
      </c>
      <c r="D149" s="4">
        <v>82</v>
      </c>
      <c r="E149" s="4">
        <v>285</v>
      </c>
      <c r="F149" s="4">
        <v>3</v>
      </c>
      <c r="G149" s="4">
        <v>6</v>
      </c>
      <c r="H149" s="4"/>
      <c r="I149" s="5"/>
      <c r="J149" s="4">
        <f>SUM(C149:G149)</f>
        <v>376</v>
      </c>
      <c r="K149" s="68"/>
      <c r="L149" s="4">
        <v>1</v>
      </c>
    </row>
    <row r="150" spans="1:12" ht="8.15" customHeight="1" thickBot="1" x14ac:dyDescent="0.35">
      <c r="A150" s="77"/>
      <c r="B150" s="7"/>
      <c r="C150" s="4"/>
      <c r="D150" s="4"/>
      <c r="E150" s="4"/>
      <c r="F150" s="4"/>
      <c r="G150" s="4"/>
      <c r="H150" s="4"/>
      <c r="I150" s="5"/>
      <c r="J150" s="4"/>
      <c r="K150" s="6"/>
      <c r="L150" s="4"/>
    </row>
    <row r="151" spans="1:12" ht="24" customHeight="1" thickBot="1" x14ac:dyDescent="0.35">
      <c r="A151" s="80"/>
      <c r="B151" s="8" t="s">
        <v>225</v>
      </c>
      <c r="C151" s="9">
        <f>SUM(C3:C149)</f>
        <v>26</v>
      </c>
      <c r="D151" s="9">
        <f>SUM(D3:D149)</f>
        <v>3429</v>
      </c>
      <c r="E151" s="9">
        <f>SUM(E3:E149)</f>
        <v>6948</v>
      </c>
      <c r="F151" s="9">
        <f>SUM(F3:F149)</f>
        <v>41</v>
      </c>
      <c r="G151" s="9">
        <f>SUM(G3:G149)</f>
        <v>175</v>
      </c>
      <c r="H151" s="9"/>
      <c r="I151" s="71"/>
      <c r="J151" s="9">
        <f>SUM(J3:J149)</f>
        <v>10619</v>
      </c>
      <c r="K151" s="10"/>
      <c r="L151" s="9">
        <f>SUM(L3:L149)</f>
        <v>69</v>
      </c>
    </row>
    <row r="152" spans="1:12" ht="8.15" customHeight="1" thickBot="1" x14ac:dyDescent="0.35"/>
    <row r="153" spans="1:12" ht="24" customHeight="1" thickBot="1" x14ac:dyDescent="0.35">
      <c r="A153" s="73"/>
      <c r="B153" s="78" t="s">
        <v>226</v>
      </c>
      <c r="C153" s="11"/>
      <c r="D153" s="93">
        <f>$J$151+$L$151</f>
        <v>10688</v>
      </c>
      <c r="E153" s="94"/>
    </row>
    <row r="154" spans="1:12" ht="14.5" x14ac:dyDescent="0.3">
      <c r="A154" s="73"/>
      <c r="B154" s="90"/>
      <c r="C154" s="11"/>
      <c r="D154" s="91"/>
      <c r="E154" s="91"/>
    </row>
    <row r="155" spans="1:12" s="11" customFormat="1" ht="22" customHeight="1" x14ac:dyDescent="0.3">
      <c r="A155" s="73" t="s">
        <v>227</v>
      </c>
      <c r="D155" s="95"/>
      <c r="E155" s="95"/>
    </row>
    <row r="162" spans="2:22" s="61" customFormat="1" x14ac:dyDescent="0.3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2:22" s="61" customFormat="1" x14ac:dyDescent="0.3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2:22" s="61" customFormat="1" x14ac:dyDescent="0.3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2:22" s="61" customFormat="1" x14ac:dyDescent="0.3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2:22" s="61" customFormat="1" x14ac:dyDescent="0.3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2:22" s="61" customFormat="1" x14ac:dyDescent="0.3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2:22" s="61" customFormat="1" x14ac:dyDescent="0.3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2:22" s="61" customFormat="1" x14ac:dyDescent="0.3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2:22" s="61" customFormat="1" x14ac:dyDescent="0.3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2:22" s="61" customFormat="1" x14ac:dyDescent="0.3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2:22" s="61" customFormat="1" x14ac:dyDescent="0.3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2:22" s="61" customFormat="1" x14ac:dyDescent="0.3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2:22" s="61" customFormat="1" x14ac:dyDescent="0.3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2:22" s="61" customFormat="1" x14ac:dyDescent="0.3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2:22" s="61" customFormat="1" x14ac:dyDescent="0.3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2:22" s="61" customFormat="1" x14ac:dyDescent="0.3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87" spans="2:22" ht="13.5" customHeight="1" x14ac:dyDescent="0.3"/>
  </sheetData>
  <mergeCells count="3">
    <mergeCell ref="A1:B1"/>
    <mergeCell ref="D153:E153"/>
    <mergeCell ref="D155:E155"/>
  </mergeCells>
  <pageMargins left="0.23622047244094491" right="0.23622047244094491" top="0.74803149606299213" bottom="0.74803149606299213" header="0.31496062992125984" footer="0.31496062992125984"/>
  <pageSetup paperSize="9" fitToHeight="0" orientation="landscape" horizontalDpi="300" verticalDpi="300" r:id="rId1"/>
  <headerFooter alignWithMargins="0">
    <oddFooter>Page &amp;P of &amp;N</oddFooter>
  </headerFooter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3B27-A2C4-4E02-8D84-BF9A78D656AA}">
  <sheetPr codeName="Sheet2">
    <pageSetUpPr fitToPage="1"/>
  </sheetPr>
  <dimension ref="B2:M11"/>
  <sheetViews>
    <sheetView workbookViewId="0">
      <selection sqref="A1:B1"/>
    </sheetView>
  </sheetViews>
  <sheetFormatPr defaultColWidth="9.296875" defaultRowHeight="13" x14ac:dyDescent="0.3"/>
  <cols>
    <col min="1" max="1" width="5.296875" customWidth="1"/>
    <col min="2" max="2" width="36" customWidth="1"/>
    <col min="3" max="3" width="20.69921875" customWidth="1"/>
    <col min="4" max="4" width="9.19921875" customWidth="1"/>
    <col min="5" max="6" width="8.796875" customWidth="1"/>
    <col min="13" max="13" width="13.5" customWidth="1"/>
  </cols>
  <sheetData>
    <row r="2" spans="2:13" ht="24.75" customHeight="1" x14ac:dyDescent="0.3">
      <c r="B2" s="12" t="s">
        <v>228</v>
      </c>
      <c r="C2" s="13" t="s">
        <v>229</v>
      </c>
      <c r="D2" s="11"/>
      <c r="E2" s="11"/>
      <c r="F2" s="11"/>
      <c r="G2" s="67" t="s">
        <v>230</v>
      </c>
      <c r="H2" s="11"/>
      <c r="I2" s="11"/>
    </row>
    <row r="3" spans="2:13" ht="23.15" customHeight="1" x14ac:dyDescent="0.3">
      <c r="B3" s="64" t="s">
        <v>231</v>
      </c>
      <c r="C3" s="63" t="s">
        <v>232</v>
      </c>
      <c r="D3" s="11">
        <v>26</v>
      </c>
      <c r="E3" s="65">
        <f>D3/SUM($D$3:$D$7)</f>
        <v>2.4484414728317169E-3</v>
      </c>
      <c r="G3" s="1"/>
      <c r="H3" s="1"/>
      <c r="I3" s="1"/>
      <c r="J3" s="1"/>
      <c r="K3" s="1"/>
      <c r="L3" s="1"/>
      <c r="M3" s="1"/>
    </row>
    <row r="4" spans="2:13" ht="23.15" customHeight="1" x14ac:dyDescent="0.3">
      <c r="B4" s="64" t="s">
        <v>233</v>
      </c>
      <c r="C4" s="62" t="s">
        <v>234</v>
      </c>
      <c r="D4" s="11">
        <v>3429</v>
      </c>
      <c r="E4" s="65">
        <f t="shared" ref="E4:E7" si="0">D4/SUM($D$3:$D$7)</f>
        <v>0.32291176193615218</v>
      </c>
    </row>
    <row r="5" spans="2:13" ht="23.15" customHeight="1" x14ac:dyDescent="0.3">
      <c r="B5" s="64" t="s">
        <v>235</v>
      </c>
      <c r="C5" s="63" t="s">
        <v>236</v>
      </c>
      <c r="D5" s="11">
        <v>6948</v>
      </c>
      <c r="E5" s="65">
        <f t="shared" si="0"/>
        <v>0.65429889820133724</v>
      </c>
    </row>
    <row r="6" spans="2:13" ht="23.15" customHeight="1" x14ac:dyDescent="0.3">
      <c r="B6" s="64" t="s">
        <v>237</v>
      </c>
      <c r="C6" s="62"/>
      <c r="D6" s="11">
        <v>41</v>
      </c>
      <c r="E6" s="65">
        <f t="shared" si="0"/>
        <v>3.8610038610038611E-3</v>
      </c>
    </row>
    <row r="7" spans="2:13" ht="23.15" customHeight="1" x14ac:dyDescent="0.3">
      <c r="B7" s="64" t="s">
        <v>238</v>
      </c>
      <c r="C7" s="63" t="s">
        <v>239</v>
      </c>
      <c r="D7" s="11">
        <v>175</v>
      </c>
      <c r="E7" s="65">
        <f t="shared" si="0"/>
        <v>1.6479894528675015E-2</v>
      </c>
    </row>
    <row r="11" spans="2:13" x14ac:dyDescent="0.3">
      <c r="F11" s="66"/>
    </row>
  </sheetData>
  <pageMargins left="0.59055118110236227" right="0.70866141732283472" top="0.59055118110236227" bottom="0.59055118110236227" header="0.51181102362204722" footer="0.51181102362204722"/>
  <pageSetup paperSize="9" scale="93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F52D-E0CF-48C9-99B7-3C9CDB5D2AB0}">
  <sheetPr>
    <pageSetUpPr fitToPage="1"/>
  </sheetPr>
  <dimension ref="A1:Q18"/>
  <sheetViews>
    <sheetView zoomScale="145" zoomScaleNormal="145" workbookViewId="0">
      <selection sqref="A1:Q1"/>
    </sheetView>
  </sheetViews>
  <sheetFormatPr defaultColWidth="9.296875" defaultRowHeight="13" x14ac:dyDescent="0.3"/>
  <cols>
    <col min="1" max="1" width="16.5" style="39" customWidth="1"/>
    <col min="2" max="4" width="9.796875" style="39" customWidth="1"/>
    <col min="5" max="6" width="8.19921875" style="39" customWidth="1"/>
    <col min="7" max="7" width="10" style="39" customWidth="1"/>
    <col min="8" max="8" width="12.296875" style="39" customWidth="1"/>
    <col min="9" max="9" width="10.796875" style="39" customWidth="1"/>
    <col min="10" max="10" width="13.69921875" style="39" customWidth="1"/>
    <col min="11" max="11" width="2.19921875" style="39" customWidth="1"/>
    <col min="12" max="12" width="9.69921875" style="39" customWidth="1"/>
    <col min="13" max="13" width="10.19921875" style="39" customWidth="1"/>
    <col min="14" max="14" width="1.69921875" style="39" customWidth="1"/>
    <col min="15" max="15" width="9.296875" style="39"/>
    <col min="16" max="16" width="14" style="39" customWidth="1"/>
    <col min="17" max="17" width="9.296875" style="39"/>
    <col min="18" max="18" width="10.19921875" style="39" bestFit="1" customWidth="1"/>
    <col min="19" max="16384" width="9.296875" style="39"/>
  </cols>
  <sheetData>
    <row r="1" spans="1:17" ht="15.5" x14ac:dyDescent="0.35">
      <c r="A1" s="96" t="s">
        <v>240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ht="9.75" customHeigh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17.25" customHeight="1" x14ac:dyDescent="0.3">
      <c r="A3" s="41"/>
      <c r="B3" s="97" t="s">
        <v>241</v>
      </c>
      <c r="C3" s="97"/>
      <c r="D3" s="97"/>
      <c r="E3" s="97"/>
      <c r="F3" s="97"/>
      <c r="G3" s="97"/>
      <c r="H3" s="97"/>
      <c r="I3" s="97"/>
      <c r="J3" s="98"/>
      <c r="L3" s="42"/>
      <c r="M3" s="43"/>
      <c r="O3" s="99" t="s">
        <v>242</v>
      </c>
      <c r="P3" s="100"/>
      <c r="Q3" s="101"/>
    </row>
    <row r="4" spans="1:17" x14ac:dyDescent="0.3">
      <c r="A4" s="44"/>
      <c r="B4" s="102" t="s">
        <v>243</v>
      </c>
      <c r="C4" s="102"/>
      <c r="D4" s="103"/>
      <c r="E4" s="104" t="s">
        <v>244</v>
      </c>
      <c r="F4" s="102"/>
      <c r="G4" s="103"/>
      <c r="H4" s="45"/>
      <c r="I4" s="46"/>
      <c r="J4" s="105" t="s">
        <v>245</v>
      </c>
      <c r="L4" s="47"/>
      <c r="M4" s="48"/>
      <c r="O4" s="106" t="s">
        <v>246</v>
      </c>
      <c r="P4" s="106" t="s">
        <v>247</v>
      </c>
      <c r="Q4" s="106" t="s">
        <v>248</v>
      </c>
    </row>
    <row r="5" spans="1:17" s="53" customFormat="1" ht="51.75" customHeight="1" x14ac:dyDescent="0.3">
      <c r="A5" s="29" t="s">
        <v>249</v>
      </c>
      <c r="B5" s="49" t="s">
        <v>250</v>
      </c>
      <c r="C5" s="49" t="s">
        <v>251</v>
      </c>
      <c r="D5" s="50" t="s">
        <v>252</v>
      </c>
      <c r="E5" s="51" t="s">
        <v>250</v>
      </c>
      <c r="F5" s="49" t="s">
        <v>251</v>
      </c>
      <c r="G5" s="50" t="s">
        <v>253</v>
      </c>
      <c r="H5" s="52" t="s">
        <v>254</v>
      </c>
      <c r="I5" s="52" t="s">
        <v>255</v>
      </c>
      <c r="J5" s="105"/>
      <c r="K5" s="49"/>
      <c r="L5" s="51" t="s">
        <v>256</v>
      </c>
      <c r="M5" s="50" t="s">
        <v>257</v>
      </c>
      <c r="N5" s="49"/>
      <c r="O5" s="107"/>
      <c r="P5" s="107"/>
      <c r="Q5" s="107"/>
    </row>
    <row r="6" spans="1:17" s="58" customFormat="1" x14ac:dyDescent="0.3">
      <c r="A6" s="54"/>
      <c r="B6" s="55" t="s">
        <v>258</v>
      </c>
      <c r="C6" s="55" t="s">
        <v>259</v>
      </c>
      <c r="D6" s="56" t="s">
        <v>260</v>
      </c>
      <c r="E6" s="57" t="s">
        <v>261</v>
      </c>
      <c r="F6" s="55" t="s">
        <v>262</v>
      </c>
      <c r="G6" s="56" t="s">
        <v>263</v>
      </c>
      <c r="H6" s="30" t="s">
        <v>264</v>
      </c>
      <c r="I6" s="54" t="s">
        <v>265</v>
      </c>
      <c r="J6" s="31" t="s">
        <v>266</v>
      </c>
      <c r="K6" s="55"/>
      <c r="L6" s="57" t="s">
        <v>267</v>
      </c>
      <c r="M6" s="56" t="s">
        <v>268</v>
      </c>
      <c r="N6" s="55"/>
      <c r="O6" s="57" t="s">
        <v>269</v>
      </c>
      <c r="P6" s="54"/>
      <c r="Q6" s="83" t="s">
        <v>270</v>
      </c>
    </row>
    <row r="7" spans="1:17" s="15" customFormat="1" x14ac:dyDescent="0.3">
      <c r="A7" s="16" t="s">
        <v>271</v>
      </c>
      <c r="B7" s="17">
        <v>9311</v>
      </c>
      <c r="C7" s="17">
        <v>1308</v>
      </c>
      <c r="D7" s="17">
        <f>B7+C7</f>
        <v>10619</v>
      </c>
      <c r="E7" s="17">
        <v>56</v>
      </c>
      <c r="F7" s="17">
        <v>13</v>
      </c>
      <c r="G7" s="17">
        <f>E7+F7</f>
        <v>69</v>
      </c>
      <c r="H7" s="17">
        <v>12</v>
      </c>
      <c r="I7" s="17">
        <v>1371</v>
      </c>
      <c r="J7" s="17">
        <f>D7+G7+H7+I7</f>
        <v>12071</v>
      </c>
      <c r="K7" s="59"/>
      <c r="L7" s="17">
        <v>44421</v>
      </c>
      <c r="M7" s="17">
        <v>66860</v>
      </c>
      <c r="N7" s="49"/>
      <c r="O7" s="32">
        <f>J7/L7*100</f>
        <v>27.174084329483804</v>
      </c>
      <c r="P7" s="32">
        <f>6948/J7*100</f>
        <v>57.559439980117631</v>
      </c>
      <c r="Q7" s="84">
        <f>(G7/(D7+G7)) *100</f>
        <v>0.64558383233532934</v>
      </c>
    </row>
    <row r="8" spans="1:17" x14ac:dyDescent="0.3">
      <c r="O8" s="60"/>
      <c r="Q8" s="60"/>
    </row>
    <row r="9" spans="1:17" x14ac:dyDescent="0.3">
      <c r="B9" s="72"/>
      <c r="C9" s="72"/>
      <c r="D9" s="72"/>
      <c r="J9" s="72"/>
    </row>
    <row r="10" spans="1:17" x14ac:dyDescent="0.3">
      <c r="G10" s="82"/>
    </row>
    <row r="11" spans="1:17" x14ac:dyDescent="0.3">
      <c r="G11" s="81"/>
    </row>
    <row r="12" spans="1:17" x14ac:dyDescent="0.3">
      <c r="G12" s="60"/>
      <c r="Q12" s="85"/>
    </row>
    <row r="13" spans="1:17" x14ac:dyDescent="0.3">
      <c r="G13" s="81"/>
      <c r="Q13" s="86"/>
    </row>
    <row r="15" spans="1:17" x14ac:dyDescent="0.3">
      <c r="Q15" s="86"/>
    </row>
    <row r="18" spans="17:17" x14ac:dyDescent="0.3">
      <c r="Q18" s="86"/>
    </row>
  </sheetData>
  <mergeCells count="9">
    <mergeCell ref="A1:Q1"/>
    <mergeCell ref="B3:J3"/>
    <mergeCell ref="O3:Q3"/>
    <mergeCell ref="B4:D4"/>
    <mergeCell ref="E4:G4"/>
    <mergeCell ref="J4:J5"/>
    <mergeCell ref="O4:O5"/>
    <mergeCell ref="P4:P5"/>
    <mergeCell ref="Q4:Q5"/>
  </mergeCells>
  <pageMargins left="0.25" right="0.25" top="0.75" bottom="0.75" header="0.3" footer="0.3"/>
  <pageSetup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A6260-DFA8-4C7C-ACD1-349BCC9EF262}">
  <sheetPr>
    <pageSetUpPr fitToPage="1"/>
  </sheetPr>
  <dimension ref="A1:K7"/>
  <sheetViews>
    <sheetView zoomScale="145" zoomScaleNormal="145" workbookViewId="0">
      <selection sqref="A1:K1"/>
    </sheetView>
  </sheetViews>
  <sheetFormatPr defaultRowHeight="13" x14ac:dyDescent="0.3"/>
  <cols>
    <col min="1" max="1" width="17.19921875" bestFit="1" customWidth="1"/>
    <col min="8" max="8" width="5.796875" bestFit="1" customWidth="1"/>
    <col min="9" max="9" width="10.19921875" bestFit="1" customWidth="1"/>
    <col min="10" max="11" width="12.19921875" customWidth="1"/>
  </cols>
  <sheetData>
    <row r="1" spans="1:11" ht="15.5" x14ac:dyDescent="0.35">
      <c r="A1" s="108" t="s">
        <v>272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15.5" x14ac:dyDescent="0.35">
      <c r="A2" s="15"/>
      <c r="B2" s="15"/>
      <c r="C2" s="15"/>
      <c r="D2" s="18"/>
      <c r="E2" s="15"/>
      <c r="F2" s="15"/>
      <c r="G2" s="15"/>
      <c r="H2" s="15"/>
      <c r="I2" s="15"/>
      <c r="J2" s="15"/>
      <c r="K2" s="15"/>
    </row>
    <row r="3" spans="1:11" ht="76.5" customHeight="1" x14ac:dyDescent="0.3">
      <c r="A3" s="109" t="s">
        <v>249</v>
      </c>
      <c r="B3" s="111" t="s">
        <v>243</v>
      </c>
      <c r="C3" s="112"/>
      <c r="D3" s="113"/>
      <c r="E3" s="111" t="s">
        <v>244</v>
      </c>
      <c r="F3" s="112"/>
      <c r="G3" s="113"/>
      <c r="H3" s="14" t="s">
        <v>273</v>
      </c>
      <c r="I3" s="114" t="s">
        <v>274</v>
      </c>
      <c r="J3" s="114" t="s">
        <v>275</v>
      </c>
      <c r="K3" s="114" t="s">
        <v>276</v>
      </c>
    </row>
    <row r="4" spans="1:11" ht="12" customHeight="1" x14ac:dyDescent="0.3">
      <c r="A4" s="110"/>
      <c r="B4" s="19" t="s">
        <v>277</v>
      </c>
      <c r="C4" s="20" t="s">
        <v>278</v>
      </c>
      <c r="D4" s="21" t="s">
        <v>279</v>
      </c>
      <c r="E4" s="19" t="s">
        <v>277</v>
      </c>
      <c r="F4" s="20" t="s">
        <v>278</v>
      </c>
      <c r="G4" s="21" t="s">
        <v>279</v>
      </c>
      <c r="H4" s="22"/>
      <c r="I4" s="115"/>
      <c r="J4" s="115"/>
      <c r="K4" s="115"/>
    </row>
    <row r="5" spans="1:11" x14ac:dyDescent="0.3">
      <c r="A5" s="16" t="s">
        <v>271</v>
      </c>
      <c r="B5" s="23">
        <f>788+377-12</f>
        <v>1153</v>
      </c>
      <c r="C5" s="24">
        <f>156-1</f>
        <v>155</v>
      </c>
      <c r="D5" s="25">
        <f>C5+B5</f>
        <v>1308</v>
      </c>
      <c r="E5" s="23">
        <f>1+11</f>
        <v>12</v>
      </c>
      <c r="F5" s="24">
        <v>1</v>
      </c>
      <c r="G5" s="25">
        <f>E5+F5</f>
        <v>13</v>
      </c>
      <c r="H5" s="26">
        <f>D5+G5</f>
        <v>1321</v>
      </c>
      <c r="I5" s="17">
        <v>1371</v>
      </c>
      <c r="J5" s="17">
        <f>I5+H5</f>
        <v>2692</v>
      </c>
      <c r="K5" s="27">
        <f>H5/J5</f>
        <v>0.49071322436849923</v>
      </c>
    </row>
    <row r="7" spans="1:1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28"/>
    </row>
  </sheetData>
  <mergeCells count="7">
    <mergeCell ref="A1:K1"/>
    <mergeCell ref="A3:A4"/>
    <mergeCell ref="B3:D3"/>
    <mergeCell ref="E3:G3"/>
    <mergeCell ref="I3:I4"/>
    <mergeCell ref="J3:J4"/>
    <mergeCell ref="K3:K4"/>
  </mergeCells>
  <pageMargins left="0.25" right="0.25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27CE-4B3B-4F27-B6CB-A266D0A4D194}">
  <sheetPr>
    <pageSetUpPr fitToPage="1"/>
  </sheetPr>
  <dimension ref="A1:N6"/>
  <sheetViews>
    <sheetView zoomScale="130" zoomScaleNormal="130" workbookViewId="0">
      <selection sqref="A1:N1"/>
    </sheetView>
  </sheetViews>
  <sheetFormatPr defaultRowHeight="13" x14ac:dyDescent="0.3"/>
  <cols>
    <col min="1" max="1" width="16" bestFit="1" customWidth="1"/>
    <col min="12" max="12" width="2" customWidth="1"/>
    <col min="14" max="14" width="10.69921875" customWidth="1"/>
  </cols>
  <sheetData>
    <row r="1" spans="1:14" ht="33.75" customHeight="1" x14ac:dyDescent="0.3">
      <c r="A1" s="116" t="s">
        <v>280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ht="15.65" customHeight="1" x14ac:dyDescent="0.3">
      <c r="A2" s="33"/>
      <c r="B2" s="117" t="s">
        <v>255</v>
      </c>
      <c r="C2" s="118"/>
      <c r="D2" s="118"/>
      <c r="E2" s="118"/>
      <c r="F2" s="118"/>
      <c r="G2" s="118"/>
      <c r="H2" s="118"/>
      <c r="I2" s="118"/>
      <c r="J2" s="118"/>
      <c r="K2" s="119"/>
      <c r="L2" s="33"/>
      <c r="M2" s="117" t="s">
        <v>281</v>
      </c>
      <c r="N2" s="119"/>
    </row>
    <row r="3" spans="1:14" ht="52.5" x14ac:dyDescent="0.3">
      <c r="A3" s="34" t="s">
        <v>249</v>
      </c>
      <c r="B3" s="35" t="s">
        <v>282</v>
      </c>
      <c r="C3" s="35" t="s">
        <v>283</v>
      </c>
      <c r="D3" s="35" t="s">
        <v>284</v>
      </c>
      <c r="E3" s="35" t="s">
        <v>285</v>
      </c>
      <c r="F3" s="35" t="s">
        <v>286</v>
      </c>
      <c r="G3" s="35" t="s">
        <v>287</v>
      </c>
      <c r="H3" s="35" t="s">
        <v>288</v>
      </c>
      <c r="I3" s="35" t="s">
        <v>289</v>
      </c>
      <c r="J3" s="35" t="s">
        <v>290</v>
      </c>
      <c r="K3" s="36" t="s">
        <v>273</v>
      </c>
      <c r="L3" s="37"/>
      <c r="M3" s="35" t="s">
        <v>291</v>
      </c>
      <c r="N3" s="36" t="s">
        <v>292</v>
      </c>
    </row>
    <row r="4" spans="1:14" x14ac:dyDescent="0.3">
      <c r="A4" s="16" t="s">
        <v>271</v>
      </c>
      <c r="B4" s="17">
        <v>1352</v>
      </c>
      <c r="C4" s="17">
        <v>1</v>
      </c>
      <c r="D4" s="17">
        <v>7</v>
      </c>
      <c r="E4" s="17">
        <v>2</v>
      </c>
      <c r="F4" s="17">
        <v>0</v>
      </c>
      <c r="G4" s="17">
        <v>6</v>
      </c>
      <c r="H4" s="17">
        <v>1</v>
      </c>
      <c r="I4" s="17">
        <v>1</v>
      </c>
      <c r="J4" s="17">
        <v>1</v>
      </c>
      <c r="K4" s="17">
        <f>SUM(B4:J4)</f>
        <v>1371</v>
      </c>
      <c r="L4" s="38"/>
      <c r="M4" s="17">
        <v>1321</v>
      </c>
      <c r="N4" s="17">
        <f>K4+M4</f>
        <v>2692</v>
      </c>
    </row>
    <row r="6" spans="1:14" ht="14.5" x14ac:dyDescent="0.3">
      <c r="A6" s="73" t="s">
        <v>293</v>
      </c>
    </row>
  </sheetData>
  <mergeCells count="3">
    <mergeCell ref="A1:N1"/>
    <mergeCell ref="B2:K2"/>
    <mergeCell ref="M2:N2"/>
  </mergeCells>
  <pageMargins left="0.25" right="0.25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07A3B4E8A3A4C8B34D9B23CC52EB1" ma:contentTypeVersion="12" ma:contentTypeDescription="Create a new document." ma:contentTypeScope="" ma:versionID="7abcd0b8e85eb47a7fd9fcde1b48a11f">
  <xsd:schema xmlns:xsd="http://www.w3.org/2001/XMLSchema" xmlns:xs="http://www.w3.org/2001/XMLSchema" xmlns:p="http://schemas.microsoft.com/office/2006/metadata/properties" xmlns:ns2="29dbe14e-de74-4768-9460-031be1677efd" xmlns:ns3="237dc647-38fc-4315-9456-c0f7aacf1896" targetNamespace="http://schemas.microsoft.com/office/2006/metadata/properties" ma:root="true" ma:fieldsID="f15626a9f2ff4cd628adef3013588a7d" ns2:_="" ns3:_="">
    <xsd:import namespace="29dbe14e-de74-4768-9460-031be1677efd"/>
    <xsd:import namespace="237dc647-38fc-4315-9456-c0f7aacf18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Printform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be14e-de74-4768-9460-031be1677e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6dc4c2e-361e-47de-9c12-0fb4914840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Printformat" ma:index="19" nillable="true" ma:displayName="Print format" ma:format="Dropdown" ma:internalName="Printforma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dc647-38fc-4315-9456-c0f7aacf189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538b2fd-e93a-4a96-aea2-13a962dd797b}" ma:internalName="TaxCatchAll" ma:showField="CatchAllData" ma:web="237dc647-38fc-4315-9456-c0f7aacf18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dbe14e-de74-4768-9460-031be1677efd">
      <Terms xmlns="http://schemas.microsoft.com/office/infopath/2007/PartnerControls"/>
    </lcf76f155ced4ddcb4097134ff3c332f>
    <TaxCatchAll xmlns="237dc647-38fc-4315-9456-c0f7aacf1896" xsi:nil="true"/>
    <Printformat xmlns="29dbe14e-de74-4768-9460-031be1677efd" xsi:nil="true"/>
  </documentManagement>
</p:properties>
</file>

<file path=customXml/itemProps1.xml><?xml version="1.0" encoding="utf-8"?>
<ds:datastoreItem xmlns:ds="http://schemas.openxmlformats.org/officeDocument/2006/customXml" ds:itemID="{5FB50C20-6166-462E-A649-E3005D727F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F1520C-42E4-47E0-868C-48891AB8D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dbe14e-de74-4768-9460-031be1677efd"/>
    <ds:schemaRef ds:uri="237dc647-38fc-4315-9456-c0f7aacf18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51C0F7-DDCA-4D1A-9CCC-EFE03AA2C24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237dc647-38fc-4315-9456-c0f7aacf1896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29dbe14e-de74-4768-9460-031be1677e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candidate</vt:lpstr>
      <vt:lpstr>candidate summary</vt:lpstr>
      <vt:lpstr>2.2</vt:lpstr>
      <vt:lpstr>2.4</vt:lpstr>
      <vt:lpstr>2.5</vt:lpstr>
      <vt:lpstr>'2.2'!Print_Area</vt:lpstr>
      <vt:lpstr>'2.4'!Print_Area</vt:lpstr>
      <vt:lpstr>'2.5'!Print_Area</vt:lpstr>
      <vt:lpstr>candidate!Print_Titles</vt:lpstr>
      <vt:lpstr>'candidate summary'!Print_Titles</vt:lpstr>
    </vt:vector>
  </TitlesOfParts>
  <Manager/>
  <Company>moj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Hutton</dc:creator>
  <cp:keywords/>
  <dc:description/>
  <cp:lastModifiedBy>Becs Morahan</cp:lastModifiedBy>
  <cp:revision/>
  <dcterms:created xsi:type="dcterms:W3CDTF">2000-02-18T01:54:09Z</dcterms:created>
  <dcterms:modified xsi:type="dcterms:W3CDTF">2025-09-26T04:05:18Z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0x01010035307A3B4E8A3A4C8B34D9B23CC52EB1</vt:lpwstr>
  </property>
  <property fmtid="{D5CDD505-2E9C-101B-9397-08002B2CF9AE}" pid="3" name="MediaServiceImageTags">
    <vt:lpwstr/>
  </property>
</Properties>
</file>